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d.docs.live.net/7ef1ba69b5b7ac7b/Documents/"/>
    </mc:Choice>
  </mc:AlternateContent>
  <xr:revisionPtr revIDLastSave="3" documentId="8_{04DBF72E-56E3-9842-B885-27FB456B0CF8}" xr6:coauthVersionLast="47" xr6:coauthVersionMax="47" xr10:uidLastSave="{B9322537-C08C-6B42-AD30-B2F302C50B13}"/>
  <bookViews>
    <workbookView xWindow="0" yWindow="500" windowWidth="28800" windowHeight="15800" activeTab="3" xr2:uid="{C4019FFA-6288-854D-8E50-E509D1A204E1}"/>
  </bookViews>
  <sheets>
    <sheet name="SCORES " sheetId="1" r:id="rId1"/>
    <sheet name="RANKED PROJECTS" sheetId="2" r:id="rId2"/>
    <sheet name="PROGRAM FFY 23-27" sheetId="3" r:id="rId3"/>
    <sheet name="REQUEST - RECOMMENDED FFY23-27"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9" i="4" l="1"/>
  <c r="S29" i="4"/>
  <c r="R29" i="4"/>
  <c r="Q29" i="4"/>
  <c r="P29" i="4"/>
  <c r="L29" i="4"/>
  <c r="L30" i="4" s="1"/>
  <c r="K29" i="4"/>
  <c r="K30" i="4" s="1"/>
  <c r="J29" i="4"/>
  <c r="J30" i="4" s="1"/>
  <c r="I29" i="4"/>
  <c r="I30" i="4" s="1"/>
  <c r="H29" i="4"/>
  <c r="H30" i="4" s="1"/>
  <c r="U28" i="4"/>
  <c r="M28" i="4"/>
  <c r="U27" i="4"/>
  <c r="M27" i="4"/>
  <c r="U26" i="4"/>
  <c r="M26" i="4"/>
  <c r="U25" i="4"/>
  <c r="M25" i="4"/>
  <c r="U24" i="4"/>
  <c r="M24" i="4"/>
  <c r="U23" i="4"/>
  <c r="M23" i="4"/>
  <c r="U22" i="4"/>
  <c r="M22" i="4"/>
  <c r="U21" i="4"/>
  <c r="M21" i="4"/>
  <c r="U20" i="4"/>
  <c r="M20" i="4"/>
  <c r="U19" i="4"/>
  <c r="M19" i="4"/>
  <c r="U18" i="4"/>
  <c r="M18" i="4"/>
  <c r="U17" i="4"/>
  <c r="M17" i="4"/>
  <c r="U16" i="4"/>
  <c r="M16" i="4"/>
  <c r="U15" i="4"/>
  <c r="M15" i="4"/>
  <c r="U14" i="4"/>
  <c r="M14" i="4"/>
  <c r="U13" i="4"/>
  <c r="M13" i="4"/>
  <c r="U12" i="4"/>
  <c r="M12" i="4"/>
  <c r="U11" i="4"/>
  <c r="M11" i="4"/>
  <c r="U10" i="4"/>
  <c r="M10" i="4"/>
  <c r="U9" i="4"/>
  <c r="M9" i="4"/>
  <c r="U8" i="4"/>
  <c r="M8" i="4"/>
  <c r="U7" i="4"/>
  <c r="M7" i="4"/>
  <c r="U6" i="4"/>
  <c r="M6" i="4"/>
  <c r="U5" i="4"/>
  <c r="M5" i="4"/>
  <c r="U4" i="4"/>
  <c r="M4" i="4"/>
  <c r="M36" i="3"/>
  <c r="L35" i="3"/>
  <c r="L36" i="3" s="1"/>
  <c r="K35" i="3"/>
  <c r="K36" i="3" s="1"/>
  <c r="J35" i="3"/>
  <c r="J36" i="3" s="1"/>
  <c r="I35" i="3"/>
  <c r="I36" i="3" s="1"/>
  <c r="H35" i="3"/>
  <c r="H36" i="3" s="1"/>
  <c r="M34" i="3"/>
  <c r="O34" i="3" s="1"/>
  <c r="M33" i="3"/>
  <c r="O33" i="3" s="1"/>
  <c r="M32" i="3"/>
  <c r="O32" i="3" s="1"/>
  <c r="O31" i="3"/>
  <c r="M31" i="3"/>
  <c r="O30" i="3"/>
  <c r="O29" i="3"/>
  <c r="M29" i="3"/>
  <c r="O28" i="3"/>
  <c r="O27" i="3"/>
  <c r="M27" i="3"/>
  <c r="O23" i="3"/>
  <c r="M23" i="3"/>
  <c r="O22" i="3"/>
  <c r="O21" i="3"/>
  <c r="M21" i="3"/>
  <c r="O20" i="3"/>
  <c r="O17" i="3"/>
  <c r="O16" i="3"/>
  <c r="M16" i="3"/>
  <c r="O15" i="3"/>
  <c r="M15" i="3"/>
  <c r="O14" i="3"/>
  <c r="M14" i="3"/>
  <c r="O13" i="3"/>
  <c r="M13" i="3"/>
  <c r="O12" i="3"/>
  <c r="M12" i="3"/>
  <c r="M11" i="3"/>
  <c r="O11" i="3" s="1"/>
  <c r="M10" i="3"/>
  <c r="O10" i="3" s="1"/>
  <c r="L35" i="1"/>
  <c r="L34" i="1"/>
  <c r="L33" i="1"/>
  <c r="L32" i="1"/>
  <c r="L31" i="1"/>
  <c r="L30" i="1"/>
  <c r="N25" i="1"/>
  <c r="N24" i="1"/>
  <c r="N23" i="1"/>
  <c r="N22" i="1"/>
  <c r="N21" i="1"/>
  <c r="N20" i="1"/>
  <c r="N19" i="1"/>
  <c r="N18" i="1"/>
  <c r="N17" i="1"/>
  <c r="N16" i="1"/>
  <c r="N15" i="1"/>
  <c r="N14" i="1"/>
  <c r="N13" i="1"/>
  <c r="N12" i="1"/>
  <c r="N11" i="1"/>
  <c r="N10" i="1"/>
  <c r="N9" i="1"/>
  <c r="N8" i="1"/>
  <c r="N7" i="1"/>
  <c r="N6" i="1"/>
  <c r="N5" i="1"/>
  <c r="M35" i="3" l="1"/>
  <c r="M29" i="4"/>
  <c r="U29" i="4"/>
  <c r="M30" i="4"/>
  <c r="O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tc={90DA6AC8-940D-A946-808F-AA51DA1AED00}</author>
    <author>tc={A0C3DAC1-0557-3D4B-962E-73276C8FBAF3}</author>
    <author>tc={9A672D48-F3AE-6142-8E73-065D254DE191}</author>
    <author>tc={EC852911-3A4E-1F48-BF80-66944D327876}</author>
    <author>tc={86C8C795-1308-2249-88BE-887E633949FC}</author>
  </authors>
  <commentList>
    <comment ref="G9" authorId="0" shapeId="0" xr:uid="{90DA6AC8-940D-A946-808F-AA51DA1AED00}">
      <text>
        <t xml:space="preserve">[Threaded comment]
Your version of Excel allows you to read this threaded comment; however, any edits to it will get removed if the file is opened in a newer version of Excel. Learn more: https://go.microsoft.com/fwlink/?linkid=870924
Comment:
    Their project narrative states: 'The existing section of Highpoint Drive to the dead end has average daily traffic (ADT) of 7,206. Once the connection is completed, the projected ADT is 11,200.' I would chat with Hugh about which number to go with, or you could take an average.
Reply:
    I went with the current ADT at the moment. </t>
      </text>
    </comment>
    <comment ref="H13" authorId="1" shapeId="0" xr:uid="{A0C3DAC1-0557-3D4B-962E-73276C8FBAF3}">
      <text>
        <t xml:space="preserve">[Threaded comment]
Your version of Excel allows you to read this threaded comment; however, any edits to it will get removed if the file is opened in a newer version of Excel. Learn more: https://go.microsoft.com/fwlink/?linkid=870924
Comment:
    looks like the project location has segments that are 'Medium' and 'High' so the average will probably be &gt;9. If this stays as your highest scored project I wouldn't worry too much about how spot on the averaging is.
Reply:
    I can send you a screenshot of the location! It took me a few minutes to locate on the map, I had luck searching for:
'S Creme Rd, Homer Glen, IL, 60491, USA' 
https://lakecountyil.maps.arcgis.com/apps/webappviewer/index.html?id=9e0e25a18680427085a6c2efdad32bf5
Reply:
    I TOOK THE AVERAGE 
Reply:
    The data shows ‘medium’ and the second half shows is a fraction of the segment there’s no sure way to measure it
</t>
      </text>
    </comment>
    <comment ref="E17" authorId="2" shapeId="0" xr:uid="{9A672D48-F3AE-6142-8E73-065D254DE191}">
      <text>
        <t xml:space="preserve">[Threaded comment]
Your version of Excel allows you to read this threaded comment; however, any edits to it will get removed if the file is opened in a newer version of Excel. Learn more: https://go.microsoft.com/fwlink/?linkid=870924
Comment:
    I think this should be 0 - they haven't started Phase 1 yet and they also need ROW and it has not yet been cleared
Reply:
    that's why I had it highlighted as such to double check, because some of the applicants select 'other' and place the reasoning and the methodology only grants points based on if they fall in the specific category. He selected other and put
 'Concept phase has been completed. This project was originally started as a Local Roads permit project with previous plan submittals made to IDOT.' 
I emailed him and he said as far as they had gotten he submitted plans to IDOT so that's why I put 5. 
Reply:
    happy I'm double checking points 
some of this is confusing, because it's not super specific. </t>
      </text>
    </comment>
    <comment ref="F17" authorId="3" shapeId="0" xr:uid="{EC852911-3A4E-1F48-BF80-66944D327876}">
      <text>
        <t xml:space="preserve">[Threaded comment]
Your version of Excel allows you to read this threaded comment; however, any edits to it will get removed if the file is opened in a newer version of Excel. Learn more: https://go.microsoft.com/fwlink/?linkid=870924
Comment:
    It looks like they answered no to having additional financial partners, which would make this a 0 - unless they communicated something different to you!
Reply:
    They answered yes. This was the response on the supply document: 
IDOT: 50% funding request in process. 
See attached 6-7-2021 letter to IDOT requesting participation in this project and past discussions with IDOT employees detailing the followup required.
Reply:
    It says in progress and when I emailed him he also said they haven’t confirmed it, so Im not sure if I should give them the points or not </t>
      </text>
    </comment>
    <comment ref="E18" authorId="4" shapeId="0" xr:uid="{86C8C795-1308-2249-88BE-887E633949FC}">
      <text>
        <t>[Threaded comment]
Your version of Excel allows you to read this threaded comment; however, any edits to it will get removed if the file is opened in a newer version of Excel. Learn more: https://go.microsoft.com/fwlink/?linkid=870924
Comment:
    It would seem that they received Phase 1 Design Approval (DA) since their Phase 2 QBS process is underway. However, the 'Local Project Development Report for Group II Categorical Exclusions and Design Approval' document they submitted as part of their application materials is not signed. They definitely will get at least 5 points. 10 if they have received DA
Reply:
    Sorry! Plus another 5 points because they need ROW but it's been cleared</t>
      </text>
    </comment>
  </commentList>
</comments>
</file>

<file path=xl/sharedStrings.xml><?xml version="1.0" encoding="utf-8"?>
<sst xmlns="http://schemas.openxmlformats.org/spreadsheetml/2006/main" count="672" uniqueCount="185">
  <si>
    <t>2022 CALL FOR PROJECTS</t>
  </si>
  <si>
    <t>PROJECTS</t>
  </si>
  <si>
    <t xml:space="preserve">TIP ID </t>
  </si>
  <si>
    <t>PROJECT TITLE</t>
  </si>
  <si>
    <t>MUNICIPALITY</t>
  </si>
  <si>
    <t>PROJECT READINESS</t>
  </si>
  <si>
    <t>MULTIPLE JURIDISCTION</t>
  </si>
  <si>
    <t>TRAFFIC VOLUME</t>
  </si>
  <si>
    <t>SAFETY</t>
  </si>
  <si>
    <t>PAVEMENT CONDITION</t>
  </si>
  <si>
    <t>COHORT</t>
  </si>
  <si>
    <t>GREEN INFRASTRUCTURE</t>
  </si>
  <si>
    <t xml:space="preserve">FREIGHT MOVEMENT </t>
  </si>
  <si>
    <t>COMPLETE STREETS</t>
  </si>
  <si>
    <t>TOTAL POINTS ALLOWED</t>
  </si>
  <si>
    <t>NOTES</t>
  </si>
  <si>
    <t xml:space="preserve">POSSIBLE POINTS </t>
  </si>
  <si>
    <t xml:space="preserve">10 (2.5 per participant) </t>
  </si>
  <si>
    <t xml:space="preserve">CFP12-22-0006 </t>
  </si>
  <si>
    <t>Theodore Street from Drauden Road to Wesmere Parkway</t>
  </si>
  <si>
    <t xml:space="preserve">Joliet </t>
  </si>
  <si>
    <t xml:space="preserve">PR: PHS I ENG SUBMITTED | MJ: 0| TV: (9050 x 15/10,000=13.575) + 15 pts = 28.575 /2=14.2875)) | PC: (62,88,83,85,94,56=468/6=78 AVG) | CHRT = 1 | GI: 2+| FM: (3.6 + 2.3= 5.9) | CS : C ONLY </t>
  </si>
  <si>
    <t xml:space="preserve">CFP12-22-0008 </t>
  </si>
  <si>
    <t xml:space="preserve"> Seil Road Widening</t>
  </si>
  <si>
    <t xml:space="preserve">Shorewood </t>
  </si>
  <si>
    <r>
      <t xml:space="preserve">PR = PHS II ENG EXC | MJ = 0 | TV = (6650 x 15/10,000 = 9.975 + 475 x15/10,000 = 7.5 =10.6875/2= 5.34375) | SFTY=  minimal |  PC= (78,78,75,58=289/4=72.25) | CHRT 1 | GI = 1 Element | </t>
    </r>
    <r>
      <rPr>
        <sz val="12"/>
        <color rgb="FFFF0000"/>
        <rFont val="Calibri (Body)"/>
      </rPr>
      <t xml:space="preserve"> </t>
    </r>
    <r>
      <rPr>
        <sz val="12"/>
        <color theme="1"/>
        <rFont val="Calibri (Body)"/>
      </rPr>
      <t>FM = LOW |</t>
    </r>
    <r>
      <rPr>
        <sz val="12"/>
        <color rgb="FFFF0000"/>
        <rFont val="Calibri (Body)"/>
      </rPr>
      <t xml:space="preserve"> </t>
    </r>
    <r>
      <rPr>
        <sz val="12"/>
        <color theme="1"/>
        <rFont val="Calibri (Body)"/>
      </rPr>
      <t xml:space="preserve">CS =P + C </t>
    </r>
  </si>
  <si>
    <t xml:space="preserve">CFP12-22-0009 </t>
  </si>
  <si>
    <t>Cedar Road at Haven Avenue Roundabout</t>
  </si>
  <si>
    <t xml:space="preserve">New Lenox </t>
  </si>
  <si>
    <t xml:space="preserve">PR = PHS II ENG EXC | MJ = none | TV  = (5500x15/10,000= 8.25) +15 +15 =38.25/3=12.75))  | SFTY = minimal | PC = 32,33,21,24,52,34,71,76,67,68=478/10=47.8 avg) | CHRT 1 | GI = 0 Element | FM = LOW | CS = P + C </t>
  </si>
  <si>
    <t xml:space="preserve">CFP12-22-0010 </t>
  </si>
  <si>
    <t>US 45 Shared Use Path - La Porte Road to Birch Avenue</t>
  </si>
  <si>
    <t xml:space="preserve">Mokena </t>
  </si>
  <si>
    <r>
      <t>PR = PDR Submitted March 2022</t>
    </r>
    <r>
      <rPr>
        <sz val="12"/>
        <color theme="9"/>
        <rFont val="Calibri (Body)"/>
      </rPr>
      <t xml:space="preserve"> | </t>
    </r>
    <r>
      <rPr>
        <sz val="12"/>
        <color theme="1"/>
        <rFont val="Calibri"/>
        <family val="2"/>
        <scheme val="minor"/>
      </rPr>
      <t xml:space="preserve">MJ = none </t>
    </r>
    <r>
      <rPr>
        <sz val="12"/>
        <color theme="9"/>
        <rFont val="Calibri (Body)"/>
      </rPr>
      <t>|</t>
    </r>
    <r>
      <rPr>
        <sz val="12"/>
        <color theme="1"/>
        <rFont val="Calibri"/>
        <family val="2"/>
        <scheme val="minor"/>
      </rPr>
      <t xml:space="preserve"> TV  = (1600 x 15 / 10,000 = 2.4)</t>
    </r>
    <r>
      <rPr>
        <sz val="12"/>
        <color theme="9"/>
        <rFont val="Calibri (Body)"/>
      </rPr>
      <t xml:space="preserve"> |</t>
    </r>
    <r>
      <rPr>
        <sz val="12"/>
        <color theme="1"/>
        <rFont val="Calibri"/>
        <family val="2"/>
        <scheme val="minor"/>
      </rPr>
      <t xml:space="preserve"> SFTY = minimal </t>
    </r>
    <r>
      <rPr>
        <sz val="12"/>
        <color theme="9"/>
        <rFont val="Calibri (Body)"/>
      </rPr>
      <t>|</t>
    </r>
    <r>
      <rPr>
        <sz val="12"/>
        <color theme="1"/>
        <rFont val="Calibri"/>
        <family val="2"/>
        <scheme val="minor"/>
      </rPr>
      <t xml:space="preserve"> PC: No data | CHRT 1 | GI = 1 Element </t>
    </r>
    <r>
      <rPr>
        <sz val="12"/>
        <color theme="9"/>
        <rFont val="Calibri (Body)"/>
      </rPr>
      <t xml:space="preserve">| </t>
    </r>
    <r>
      <rPr>
        <sz val="12"/>
        <color theme="1"/>
        <rFont val="Calibri"/>
        <family val="2"/>
        <scheme val="minor"/>
      </rPr>
      <t xml:space="preserve">FM = 6.9% </t>
    </r>
    <r>
      <rPr>
        <sz val="12"/>
        <color theme="9"/>
        <rFont val="Calibri (Body)"/>
      </rPr>
      <t xml:space="preserve">| </t>
    </r>
    <r>
      <rPr>
        <sz val="12"/>
        <color theme="1"/>
        <rFont val="Calibri"/>
        <family val="2"/>
        <scheme val="minor"/>
      </rPr>
      <t>CS= NO POLICY (Just components)</t>
    </r>
  </si>
  <si>
    <t xml:space="preserve">CFP12-22-0013 </t>
  </si>
  <si>
    <t>Highpoint Drive Extension from Airport Road to Alder Creek Drive</t>
  </si>
  <si>
    <t xml:space="preserve">Romeoville </t>
  </si>
  <si>
    <t>PR: ENG I SUBMITTED | MJ: 0| TV: Current ADT (7206x 15/10,000=10.809) | SFTY: minimal| PC: No data | CHRT 1 | FM= N/A | CS: P + C</t>
  </si>
  <si>
    <t>CFP12-22-0014</t>
  </si>
  <si>
    <t>Will Road Reconstruction #1</t>
  </si>
  <si>
    <t xml:space="preserve">Diamond </t>
  </si>
  <si>
    <t>PR: PHS 1 DA | MJ: 5 (4 MAX) | TV:  (1300X15/10000=1.95) | PC: (89,98=187/2=93.5 AVG)| STFY: minimal | CHRT 3 | GI: 3| FM: 2-3.99% | CS: P+ C</t>
  </si>
  <si>
    <t xml:space="preserve">CFP12-22-0015 </t>
  </si>
  <si>
    <t>Will Road Reconstruction #2</t>
  </si>
  <si>
    <t>PR: PHS 1 DA | MJ: 5 (4 MAX) | TV:  (1300X15/10000=1.95) (.35/2.10miles = x/100 = 16.6%, 1300 x 16.6% =215.8 x 15/10,000 =.3237)| PC: (94,62,69,89=314/4=78.5)| STFY: minimal | CHRT 3 | GI: 3| FM: 2-3.99% | CS: P+ C</t>
  </si>
  <si>
    <t>CFP12-22-0016</t>
  </si>
  <si>
    <t>Will Road Reconstruction #3</t>
  </si>
  <si>
    <t>PR: PHS I SUBMITTED | MJ: 5  (4 MAX) | TV: (.65/2.10 = x/100 = 30.95%, 1300(30.95%)= 402.35 x 15/10,000=.603525))| SFTY=minimal | CHRT=1 | FM= 2-3.99%|  CS= P + | PC=97.2857,</t>
  </si>
  <si>
    <t xml:space="preserve">CFP12-22-0017 </t>
  </si>
  <si>
    <t>151st Street</t>
  </si>
  <si>
    <t xml:space="preserve">Homer Glen </t>
  </si>
  <si>
    <t xml:space="preserve">PR: PHS I DA | MJ: 2 | TV: (9500x15/10000=14.25) | SFTY : 9 both medium + high (longer road is medium) | PC: 68,99,100,100,100,100,97,91,72,58=885/10=88.5 | CHRT 1 | GI: 2+ | FM=2% | CS: P + C </t>
  </si>
  <si>
    <t xml:space="preserve">CFP12-22-0018 </t>
  </si>
  <si>
    <t>Normantown Road- Weber Road to 135th Street/South Budler Road</t>
  </si>
  <si>
    <t xml:space="preserve">PR: ROW NN, PHS II EXEC | MJ: 0 | TV= ((7900 x 15/10,000 = 11.85) + (8750 x 15/10,000=13.125) =24.975/2= 12.4875)) | SFTY: minimal |PC: 72.15 |CHRT 1 | GI: 0 | FM: 9.5% | CS: P + C </t>
  </si>
  <si>
    <t>CFP12-22-0020</t>
  </si>
  <si>
    <t xml:space="preserve"> West Street Reconstruction from Wilmington Road to Corning Avenue</t>
  </si>
  <si>
    <t xml:space="preserve">Peotone </t>
  </si>
  <si>
    <r>
      <t xml:space="preserve">PR: PHS I ENG SUBMITTED| MJ: 0 | TV: (1600x15/10000=2.4) | SFTY: minimal |PC: (82,82,86,63=313/4=78.25) | CHRT 2 | </t>
    </r>
    <r>
      <rPr>
        <sz val="12"/>
        <color rgb="FFFF0000"/>
        <rFont val="Calibri (Body)"/>
      </rPr>
      <t>FM: 5&gt; x</t>
    </r>
    <r>
      <rPr>
        <sz val="12"/>
        <color theme="1"/>
        <rFont val="Calibri (Body)"/>
      </rPr>
      <t xml:space="preserve"> | CS: P+ C</t>
    </r>
  </si>
  <si>
    <t xml:space="preserve">CFP12-22-0021 </t>
  </si>
  <si>
    <t>Eastern Avenue Reconstruction from North Street to Smith Road</t>
  </si>
  <si>
    <t xml:space="preserve">Manhattan </t>
  </si>
  <si>
    <t xml:space="preserve">PR: PHS I ENG SUMBITTED | MJ: 0| TV: (475x15/10000 = 7125/10000= .7125)| SFTY: minimal | PC: 47.8 | CHRT 2 |GI: | FM: 2% | CS:  P+C  </t>
  </si>
  <si>
    <t xml:space="preserve">CFP12-22-0023 </t>
  </si>
  <si>
    <t>US Route 30 at Wallin Drive Intersection Improvements</t>
  </si>
  <si>
    <t xml:space="preserve">Plainfield </t>
  </si>
  <si>
    <t>PR: PHS I has not begun, ROW not started | MJ: 0 (Requested doesn't identify confirmed funding) | TV: | SFTY = minimal | PC = 67 |CHRT 1 | GI=1 | FM= 14.47 | CS: P + C</t>
  </si>
  <si>
    <t xml:space="preserve">CFP12-22-0024 </t>
  </si>
  <si>
    <t xml:space="preserve"> North Broadway Reconstruction Project</t>
  </si>
  <si>
    <t xml:space="preserve">Coal City </t>
  </si>
  <si>
    <r>
      <t xml:space="preserve">PR: DA received since QBS Underway| MJ=  </t>
    </r>
    <r>
      <rPr>
        <b/>
        <sz val="12"/>
        <color theme="1"/>
        <rFont val="Calibri"/>
        <family val="2"/>
        <scheme val="minor"/>
      </rPr>
      <t>1</t>
    </r>
    <r>
      <rPr>
        <sz val="12"/>
        <color theme="1"/>
        <rFont val="Calibri"/>
        <family val="2"/>
        <scheme val="minor"/>
      </rPr>
      <t xml:space="preserve"> | TV: | SFTY: NO DATA |PC: NO DATA | CHRT 3 | GI: 2 | FM: 20% | CS: P + C </t>
    </r>
  </si>
  <si>
    <t xml:space="preserve">CFP12-22-0025 </t>
  </si>
  <si>
    <t>Cleveland Avenue Reconstruction</t>
  </si>
  <si>
    <t>Monee</t>
  </si>
  <si>
    <t xml:space="preserve">PR: ROW NN | MJ: 0 | TV: NO DATA | SFTY: minimal | PC: NO DATA | CHRT 3 | GI: 0| FM: 11.7%+| CS: C ONLY </t>
  </si>
  <si>
    <t xml:space="preserve">CFP12-22-0026 </t>
  </si>
  <si>
    <t>Brannick Road Reconstruction, Ridge Road to McClindon Road</t>
  </si>
  <si>
    <t>Minooka</t>
  </si>
  <si>
    <t>PR: no ENG started/has not begun/ROW N | MJ: 0 (in discussion/ not confirmed) | SFTY: minimal   PC:72 | TV:  (625x15/10000=9375/10000=.9375) | CHRT 1 |FM: no data | CS: P+C</t>
  </si>
  <si>
    <t xml:space="preserve">CFP12-22-0027 </t>
  </si>
  <si>
    <t>Court Street Sidewalk Extension</t>
  </si>
  <si>
    <t xml:space="preserve">PR:  ROW NN | MJ: 0 | SFTY: low | TV: 9 | PC: 71 | CHRT 3 | GI:0 | FM: 4-5.99% | CS: P +C </t>
  </si>
  <si>
    <t xml:space="preserve">CFP12-22-0028 </t>
  </si>
  <si>
    <t xml:space="preserve"> Laraway Road: US Route 52 to Nelson Road</t>
  </si>
  <si>
    <t xml:space="preserve">Joliet/new lenox </t>
  </si>
  <si>
    <t>PR: | MJ: 0 | SFTY: 78 Avg | TV:  10.1625 | PC: | CHRT 1 | GI: 1 | FM: 13.2% | SFTY: 8.25 |</t>
  </si>
  <si>
    <t>CFP12-22-0030</t>
  </si>
  <si>
    <t xml:space="preserve"> 143rd Street from State Street/Lemont Road to Bell Road</t>
  </si>
  <si>
    <t>TV: &gt;10 | STFY: 12 | GI:0 | MJ: 0 | PR: ENG COMPLETE | FM: 4% | CS: P +C | PC: 48.344</t>
  </si>
  <si>
    <t>CFP12-22-0031</t>
  </si>
  <si>
    <t>Boughton Road Reconstruction; Aspen Drive to just west of Schmidt Road</t>
  </si>
  <si>
    <t xml:space="preserve">Bolingbrook </t>
  </si>
  <si>
    <t>TV: &gt;10 | CHRT 1 | PC:56.5 | SFTY: minimal | GI: 2+ | CS= P + C | FM: 5.3%</t>
  </si>
  <si>
    <t xml:space="preserve">CFP18-22-0017 </t>
  </si>
  <si>
    <t xml:space="preserve"> IL-171 and New Avenue</t>
  </si>
  <si>
    <t xml:space="preserve">Lockport </t>
  </si>
  <si>
    <t xml:space="preserve"> PR: | MJ=, TV: | SFTY: minimal (data provided for state st only) | PC: NO DATA | CHRT 1 |GI:2 |FM: 10.4% | CS: P ONLY</t>
  </si>
  <si>
    <t>RESURFACING  PROJECTS</t>
  </si>
  <si>
    <t>TIP ID</t>
  </si>
  <si>
    <t xml:space="preserve">FINANCIAL COMMITMENT </t>
  </si>
  <si>
    <t>FREIGHT MOBILITY</t>
  </si>
  <si>
    <t xml:space="preserve">TOTAL POINTS ALLOWED </t>
  </si>
  <si>
    <t>POSSIBLE POINTS</t>
  </si>
  <si>
    <t xml:space="preserve">CFP12-22-0007 </t>
  </si>
  <si>
    <t>Normantown Road- Crossroads Parkway to Montrose Drive Resurfacing</t>
  </si>
  <si>
    <t xml:space="preserve">CFP12-22-0011 </t>
  </si>
  <si>
    <t>135th Street- Chicago Ship &amp; Sanitary Canal Bridge to New Avenue Resurfacing Project</t>
  </si>
  <si>
    <t>CFP12-22-0012</t>
  </si>
  <si>
    <t>191st Street Resurfacing - Wolf Road to US 45</t>
  </si>
  <si>
    <t>Mokena</t>
  </si>
  <si>
    <t xml:space="preserve">PC = 68.16FC= 80%,Cohort 1, GI=, FM=5%,							</t>
  </si>
  <si>
    <t>CFP12-22-0019</t>
  </si>
  <si>
    <t>Carbon Hill Road Resurfacing Project</t>
  </si>
  <si>
    <t xml:space="preserve">Coal city </t>
  </si>
  <si>
    <t xml:space="preserve">(LISTED 5% for financial contribution, PC = (70.4%)								</t>
  </si>
  <si>
    <t xml:space="preserve">CFP12-22-0022 </t>
  </si>
  <si>
    <t>Court Street LAFO</t>
  </si>
  <si>
    <t xml:space="preserve">requesting 80% funding =1 point, traffic ADT was 14300 and 18400, mokena is cohort 1 so 0, 								</t>
  </si>
  <si>
    <t>RANKED PROJECTS</t>
  </si>
  <si>
    <t>RANK</t>
  </si>
  <si>
    <t>TID ID</t>
  </si>
  <si>
    <t xml:space="preserve">PROJECT </t>
  </si>
  <si>
    <t xml:space="preserve">MUNICIPALITY </t>
  </si>
  <si>
    <t xml:space="preserve">SCORE </t>
  </si>
  <si>
    <t>Homer Glen</t>
  </si>
  <si>
    <t>North Broadway Reconstruction Project</t>
  </si>
  <si>
    <t>Diamond</t>
  </si>
  <si>
    <t xml:space="preserve">Joliet, New Lenox </t>
  </si>
  <si>
    <t>New Lenox</t>
  </si>
  <si>
    <t>Boilingbrook</t>
  </si>
  <si>
    <t>Shorewood</t>
  </si>
  <si>
    <t>Plainfield</t>
  </si>
  <si>
    <t>Romeoville</t>
  </si>
  <si>
    <t>Manhattan</t>
  </si>
  <si>
    <t>West Street Reconstruction from Wilmington Road to Corning Avenue</t>
  </si>
  <si>
    <t>Peotone</t>
  </si>
  <si>
    <t>IL-171 and New Avenue</t>
  </si>
  <si>
    <t>Lockport</t>
  </si>
  <si>
    <t xml:space="preserve">Recommended for funding as requested </t>
  </si>
  <si>
    <t>Recommended for funding in later year(s)</t>
  </si>
  <si>
    <t xml:space="preserve">Recommended for contingency program </t>
  </si>
  <si>
    <r>
      <rPr>
        <b/>
        <sz val="12"/>
        <color theme="9"/>
        <rFont val="Calibri"/>
        <family val="2"/>
      </rPr>
      <t>GREEN</t>
    </r>
    <r>
      <rPr>
        <b/>
        <sz val="12"/>
        <color theme="1"/>
        <rFont val="Calibri"/>
        <family val="2"/>
      </rPr>
      <t xml:space="preserve">- Recommended for funding as requested      </t>
    </r>
    <r>
      <rPr>
        <b/>
        <sz val="12"/>
        <color theme="8"/>
        <rFont val="Calibri"/>
        <family val="2"/>
      </rPr>
      <t>BLUE</t>
    </r>
    <r>
      <rPr>
        <b/>
        <sz val="12"/>
        <color theme="1"/>
        <rFont val="Calibri"/>
        <family val="2"/>
      </rPr>
      <t xml:space="preserve">- Recommended for funding in later year(s)   </t>
    </r>
    <r>
      <rPr>
        <b/>
        <sz val="12"/>
        <color theme="2" tint="-0.749992370372631"/>
        <rFont val="Calibri"/>
        <family val="2"/>
      </rPr>
      <t xml:space="preserve"> WHITE</t>
    </r>
    <r>
      <rPr>
        <b/>
        <sz val="12"/>
        <color theme="1"/>
        <rFont val="Calibri"/>
        <family val="2"/>
      </rPr>
      <t>-Recommended for Contingency Program</t>
    </r>
  </si>
  <si>
    <t>PROJECT INFORMATION</t>
  </si>
  <si>
    <t>RECOMMENDED PROGRAM</t>
  </si>
  <si>
    <t>REQUESTED</t>
  </si>
  <si>
    <t>Points</t>
  </si>
  <si>
    <t>Rank</t>
  </si>
  <si>
    <t>CMAP ID</t>
  </si>
  <si>
    <t>Project</t>
  </si>
  <si>
    <t>Lead Agency</t>
  </si>
  <si>
    <t xml:space="preserve">Municipality </t>
  </si>
  <si>
    <t>Phases</t>
  </si>
  <si>
    <t>5-Year Total</t>
  </si>
  <si>
    <t>5- Year Total</t>
  </si>
  <si>
    <t xml:space="preserve">C/CE </t>
  </si>
  <si>
    <t>C/CE</t>
  </si>
  <si>
    <t>CFP12-22-0018</t>
  </si>
  <si>
    <t>C</t>
  </si>
  <si>
    <t>Coal City</t>
  </si>
  <si>
    <t>Joliet</t>
  </si>
  <si>
    <t>Request exceeds available funds remaining in any year</t>
  </si>
  <si>
    <t>Joliet, New Lenox</t>
  </si>
  <si>
    <t>ENG II, C/CE</t>
  </si>
  <si>
    <t>CFP12-22-0007</t>
  </si>
  <si>
    <t xml:space="preserve">Normantown Road - Crossroads Parkway to Montrose Drive Resurfacing </t>
  </si>
  <si>
    <t xml:space="preserve">Request exceeds available funds remaining in any year </t>
  </si>
  <si>
    <t>Request exceeds funds remaining in any year</t>
  </si>
  <si>
    <t>Request exceeds funds</t>
  </si>
  <si>
    <t>Grand Total</t>
  </si>
  <si>
    <t>Unprogrammed Balance</t>
  </si>
  <si>
    <t>RECOMMENDED CONTINGENCY PROJECTS</t>
  </si>
  <si>
    <t>Muni/Lead</t>
  </si>
  <si>
    <t>REQUESTED PROGRAM</t>
  </si>
  <si>
    <t>Municipality</t>
  </si>
  <si>
    <t>Phase</t>
  </si>
  <si>
    <t>Will Co Council</t>
  </si>
  <si>
    <t>Will Co DOT</t>
  </si>
  <si>
    <t>Total</t>
  </si>
  <si>
    <t xml:space="preserve">COST INCREASE </t>
  </si>
  <si>
    <t xml:space="preserve">c/ce </t>
  </si>
  <si>
    <t xml:space="preserve">Resurfacing Project </t>
  </si>
  <si>
    <t>RECOMMENDED PROGRAM FFY 23-27</t>
  </si>
  <si>
    <t>ENG II</t>
  </si>
  <si>
    <t>cost increase FFY22</t>
  </si>
  <si>
    <t xml:space="preserve">Minooka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</si>
</sst>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5" x14ac:knownFonts="1">
    <font>
      <sz val="12"/>
      <color theme="1"/>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1"/>
      <color theme="1"/>
      <name val="Helvetica"/>
      <family val="2"/>
    </font>
    <font>
      <sz val="12"/>
      <color rgb="FFFF0000"/>
      <name val="Calibri (Body)"/>
    </font>
    <font>
      <sz val="12"/>
      <color theme="1"/>
      <name val="Calibri (Body)"/>
    </font>
    <font>
      <sz val="12"/>
      <color theme="9"/>
      <name val="Calibri (Body)"/>
    </font>
    <font>
      <sz val="14"/>
      <color theme="1"/>
      <name val="Calibri"/>
      <family val="2"/>
      <scheme val="minor"/>
    </font>
    <font>
      <b/>
      <sz val="14"/>
      <color theme="1"/>
      <name val="Calibri"/>
      <family val="2"/>
    </font>
    <font>
      <sz val="11"/>
      <color theme="1"/>
      <name val="Calibri"/>
      <family val="2"/>
    </font>
    <font>
      <sz val="12"/>
      <color theme="1"/>
      <name val="Calibri"/>
      <family val="2"/>
    </font>
    <font>
      <b/>
      <sz val="12"/>
      <color theme="1"/>
      <name val="Calibri"/>
      <family val="2"/>
    </font>
    <font>
      <b/>
      <sz val="12"/>
      <color theme="9"/>
      <name val="Calibri"/>
      <family val="2"/>
    </font>
    <font>
      <b/>
      <sz val="12"/>
      <color theme="8"/>
      <name val="Calibri"/>
      <family val="2"/>
    </font>
    <font>
      <b/>
      <sz val="12"/>
      <color theme="2" tint="-0.749992370372631"/>
      <name val="Calibri"/>
      <family val="2"/>
    </font>
    <font>
      <b/>
      <sz val="11"/>
      <color theme="1"/>
      <name val="Calibri"/>
      <family val="2"/>
    </font>
    <font>
      <sz val="10"/>
      <color theme="1"/>
      <name val="Calibri"/>
      <family val="2"/>
    </font>
    <font>
      <sz val="11"/>
      <color rgb="FF000000"/>
      <name val="Calibri"/>
      <family val="2"/>
      <scheme val="minor"/>
    </font>
    <font>
      <sz val="11"/>
      <color theme="1"/>
      <name val="Calibri"/>
      <family val="2"/>
      <scheme val="minor"/>
    </font>
    <font>
      <sz val="10"/>
      <color theme="1"/>
      <name val="Calibri (Body)"/>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499984740745262"/>
        <bgColor indexed="64"/>
      </patternFill>
    </fill>
  </fills>
  <borders count="244">
    <border>
      <left/>
      <right/>
      <top/>
      <bottom/>
      <diagonal/>
    </border>
    <border>
      <left/>
      <right/>
      <top/>
      <bottom style="medium">
        <color theme="1"/>
      </bottom>
      <diagonal/>
    </border>
    <border>
      <left/>
      <right style="thin">
        <color theme="2" tint="-0.249977111117893"/>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2" tint="-0.249977111117893"/>
      </left>
      <right style="medium">
        <color theme="1"/>
      </right>
      <top style="medium">
        <color theme="1"/>
      </top>
      <bottom style="thick">
        <color theme="1"/>
      </bottom>
      <diagonal/>
    </border>
    <border>
      <left style="medium">
        <color theme="1"/>
      </left>
      <right/>
      <top style="medium">
        <color theme="1"/>
      </top>
      <bottom style="thick">
        <color theme="1"/>
      </bottom>
      <diagonal/>
    </border>
    <border>
      <left/>
      <right style="medium">
        <color theme="1"/>
      </right>
      <top style="medium">
        <color theme="1"/>
      </top>
      <bottom style="thick">
        <color theme="1"/>
      </bottom>
      <diagonal/>
    </border>
    <border>
      <left style="medium">
        <color theme="1"/>
      </left>
      <right style="medium">
        <color theme="1"/>
      </right>
      <top style="medium">
        <color theme="1"/>
      </top>
      <bottom style="thick">
        <color theme="1"/>
      </bottom>
      <diagonal/>
    </border>
    <border>
      <left/>
      <right/>
      <top/>
      <bottom style="thick">
        <color theme="1"/>
      </bottom>
      <diagonal/>
    </border>
    <border>
      <left style="medium">
        <color theme="1"/>
      </left>
      <right/>
      <top style="medium">
        <color theme="1"/>
      </top>
      <bottom/>
      <diagonal/>
    </border>
    <border>
      <left style="medium">
        <color theme="1"/>
      </left>
      <right style="thick">
        <color theme="1"/>
      </right>
      <top style="medium">
        <color theme="1"/>
      </top>
      <bottom style="thick">
        <color theme="1"/>
      </bottom>
      <diagonal/>
    </border>
    <border>
      <left style="thick">
        <color theme="1"/>
      </left>
      <right/>
      <top style="medium">
        <color theme="1"/>
      </top>
      <bottom/>
      <diagonal/>
    </border>
    <border>
      <left/>
      <right/>
      <top style="medium">
        <color theme="1"/>
      </top>
      <bottom/>
      <diagonal/>
    </border>
    <border>
      <left/>
      <right style="medium">
        <color theme="1"/>
      </right>
      <top style="medium">
        <color theme="1"/>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1"/>
      </left>
      <right/>
      <top style="thick">
        <color theme="1"/>
      </top>
      <bottom style="thick">
        <color theme="1"/>
      </bottom>
      <diagonal/>
    </border>
    <border>
      <left/>
      <right/>
      <top style="thick">
        <color theme="1"/>
      </top>
      <bottom style="thick">
        <color theme="1"/>
      </bottom>
      <diagonal/>
    </border>
    <border>
      <left/>
      <right style="medium">
        <color theme="1"/>
      </right>
      <top style="thick">
        <color theme="1"/>
      </top>
      <bottom style="thick">
        <color theme="1"/>
      </bottom>
      <diagonal/>
    </border>
    <border>
      <left style="medium">
        <color theme="1"/>
      </left>
      <right style="medium">
        <color theme="1"/>
      </right>
      <top style="thick">
        <color theme="1"/>
      </top>
      <bottom style="thick">
        <color theme="1"/>
      </bottom>
      <diagonal/>
    </border>
    <border>
      <left style="medium">
        <color theme="1"/>
      </left>
      <right style="thick">
        <color theme="1"/>
      </right>
      <top style="thick">
        <color theme="1"/>
      </top>
      <bottom style="thick">
        <color theme="1"/>
      </bottom>
      <diagonal/>
    </border>
    <border>
      <left style="thick">
        <color theme="1"/>
      </left>
      <right/>
      <top/>
      <bottom style="medium">
        <color theme="1"/>
      </bottom>
      <diagonal/>
    </border>
    <border>
      <left/>
      <right style="medium">
        <color theme="1"/>
      </right>
      <top/>
      <bottom style="medium">
        <color theme="1"/>
      </bottom>
      <diagonal/>
    </border>
    <border>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top style="thick">
        <color theme="1"/>
      </top>
      <bottom/>
      <diagonal/>
    </border>
    <border>
      <left/>
      <right/>
      <top style="thick">
        <color theme="1"/>
      </top>
      <bottom style="thin">
        <color theme="2" tint="-9.9978637043366805E-2"/>
      </bottom>
      <diagonal/>
    </border>
    <border>
      <left/>
      <right style="thin">
        <color theme="2" tint="-0.249977111117893"/>
      </right>
      <top style="thick">
        <color theme="1"/>
      </top>
      <bottom style="thin">
        <color theme="2" tint="-9.9978637043366805E-2"/>
      </bottom>
      <diagonal/>
    </border>
    <border>
      <left style="thin">
        <color theme="2" tint="-0.249977111117893"/>
      </left>
      <right style="thin">
        <color theme="2" tint="-0.249977111117893"/>
      </right>
      <top style="thick">
        <color theme="1"/>
      </top>
      <bottom/>
      <diagonal/>
    </border>
    <border>
      <left style="thin">
        <color theme="2" tint="-0.249977111117893"/>
      </left>
      <right style="thin">
        <color theme="2" tint="-0.249977111117893"/>
      </right>
      <top/>
      <bottom/>
      <diagonal/>
    </border>
    <border>
      <left style="thin">
        <color theme="2" tint="-0.249977111117893"/>
      </left>
      <right/>
      <top/>
      <bottom/>
      <diagonal/>
    </border>
    <border>
      <left style="thin">
        <color indexed="64"/>
      </left>
      <right style="medium">
        <color theme="1"/>
      </right>
      <top style="thick">
        <color theme="1"/>
      </top>
      <bottom style="thin">
        <color theme="2" tint="-9.9978637043366805E-2"/>
      </bottom>
      <diagonal/>
    </border>
    <border>
      <left style="medium">
        <color theme="1"/>
      </left>
      <right/>
      <top style="medium">
        <color theme="1"/>
      </top>
      <bottom style="thin">
        <color theme="2" tint="-0.249977111117893"/>
      </bottom>
      <diagonal/>
    </border>
    <border>
      <left/>
      <right/>
      <top style="medium">
        <color theme="1"/>
      </top>
      <bottom style="thin">
        <color theme="2" tint="-0.249977111117893"/>
      </bottom>
      <diagonal/>
    </border>
    <border>
      <left/>
      <right style="thin">
        <color theme="2" tint="-0.249977111117893"/>
      </right>
      <top style="medium">
        <color theme="1"/>
      </top>
      <bottom style="thin">
        <color theme="2" tint="-0.249977111117893"/>
      </bottom>
      <diagonal/>
    </border>
    <border>
      <left style="thin">
        <color theme="2" tint="-9.9978637043366805E-2"/>
      </left>
      <right style="thin">
        <color theme="2" tint="-9.9978637043366805E-2"/>
      </right>
      <top style="thin">
        <color theme="2" tint="-9.9978637043366805E-2"/>
      </top>
      <bottom style="thin">
        <color theme="2" tint="-0.249977111117893"/>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right style="thin">
        <color theme="2" tint="-0.249977111117893"/>
      </right>
      <top style="thin">
        <color theme="2" tint="-9.9978637043366805E-2"/>
      </top>
      <bottom style="thin">
        <color theme="2" tint="-0.249977111117893"/>
      </bottom>
      <diagonal/>
    </border>
    <border>
      <left style="thin">
        <color theme="2" tint="-0.249977111117893"/>
      </left>
      <right style="thin">
        <color theme="2" tint="-0.249977111117893"/>
      </right>
      <top style="thin">
        <color theme="2" tint="-9.9978637043366805E-2"/>
      </top>
      <bottom style="thin">
        <color theme="2" tint="-0.249977111117893"/>
      </bottom>
      <diagonal/>
    </border>
    <border>
      <left style="thin">
        <color theme="2" tint="-0.249977111117893"/>
      </left>
      <right/>
      <top style="thin">
        <color theme="2" tint="-9.9978637043366805E-2"/>
      </top>
      <bottom style="thin">
        <color theme="2" tint="-0.249977111117893"/>
      </bottom>
      <diagonal/>
    </border>
    <border>
      <left style="thin">
        <color indexed="64"/>
      </left>
      <right style="medium">
        <color theme="1"/>
      </right>
      <top style="thin">
        <color theme="2" tint="-9.9978637043366805E-2"/>
      </top>
      <bottom style="thin">
        <color theme="2" tint="-0.249977111117893"/>
      </bottom>
      <diagonal/>
    </border>
    <border>
      <left style="medium">
        <color theme="1"/>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9.9978637043366805E-2"/>
      </left>
      <right style="thin">
        <color theme="2" tint="-9.9978637043366805E-2"/>
      </right>
      <top style="thin">
        <color theme="2" tint="-0.249977111117893"/>
      </top>
      <bottom style="medium">
        <color theme="2" tint="-9.9978637043366805E-2"/>
      </bottom>
      <diagonal/>
    </border>
    <border>
      <left style="thin">
        <color theme="2" tint="-9.9978637043366805E-2"/>
      </left>
      <right/>
      <top/>
      <bottom style="medium">
        <color theme="2" tint="-9.9978637043366805E-2"/>
      </bottom>
      <diagonal/>
    </border>
    <border>
      <left/>
      <right style="thin">
        <color theme="2" tint="-9.9978637043366805E-2"/>
      </right>
      <top/>
      <bottom style="medium">
        <color theme="2" tint="-9.9978637043366805E-2"/>
      </bottom>
      <diagonal/>
    </border>
    <border>
      <left style="thin">
        <color theme="2" tint="-9.9978637043366805E-2"/>
      </left>
      <right style="thin">
        <color theme="2" tint="-9.9978637043366805E-2"/>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style="medium">
        <color theme="1"/>
      </right>
      <top style="thin">
        <color theme="2" tint="-0.249977111117893"/>
      </top>
      <bottom style="thin">
        <color theme="2" tint="-0.249977111117893"/>
      </bottom>
      <diagonal/>
    </border>
    <border>
      <left style="thin">
        <color theme="2" tint="-9.9978637043366805E-2"/>
      </left>
      <right style="thin">
        <color theme="2" tint="-9.9978637043366805E-2"/>
      </right>
      <top/>
      <bottom style="thin">
        <color theme="2" tint="-0.249977111117893"/>
      </bottom>
      <diagonal/>
    </border>
    <border>
      <left style="thin">
        <color theme="2" tint="-9.9978637043366805E-2"/>
      </left>
      <right/>
      <top style="medium">
        <color theme="2" tint="-9.9978637043366805E-2"/>
      </top>
      <bottom/>
      <diagonal/>
    </border>
    <border>
      <left/>
      <right style="thin">
        <color theme="2" tint="-9.9978637043366805E-2"/>
      </right>
      <top style="medium">
        <color theme="2" tint="-9.9978637043366805E-2"/>
      </top>
      <bottom/>
      <diagonal/>
    </border>
    <border>
      <left style="thin">
        <color indexed="64"/>
      </left>
      <right/>
      <top style="thin">
        <color theme="2" tint="-0.249977111117893"/>
      </top>
      <bottom style="thin">
        <color theme="2" tint="-0.249977111117893"/>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0.249977111117893"/>
      </bottom>
      <diagonal/>
    </border>
    <border>
      <left/>
      <right style="thin">
        <color theme="2" tint="-9.9978637043366805E-2"/>
      </right>
      <top style="thin">
        <color theme="2" tint="-9.9978637043366805E-2"/>
      </top>
      <bottom style="thin">
        <color theme="2" tint="-0.249977111117893"/>
      </bottom>
      <diagonal/>
    </border>
    <border>
      <left style="thin">
        <color theme="2" tint="-9.9978637043366805E-2"/>
      </left>
      <right/>
      <top style="thin">
        <color theme="2" tint="-0.249977111117893"/>
      </top>
      <bottom style="thin">
        <color theme="2" tint="-9.9978637043366805E-2"/>
      </bottom>
      <diagonal/>
    </border>
    <border>
      <left/>
      <right style="thin">
        <color theme="2" tint="-9.9978637043366805E-2"/>
      </right>
      <top style="thin">
        <color theme="2" tint="-0.249977111117893"/>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0.249977111117893"/>
      </top>
      <bottom/>
      <diagonal/>
    </border>
    <border>
      <left/>
      <right style="thin">
        <color theme="2" tint="-9.9978637043366805E-2"/>
      </right>
      <top style="thin">
        <color theme="2" tint="-0.249977111117893"/>
      </top>
      <bottom/>
      <diagonal/>
    </border>
    <border>
      <left style="thin">
        <color theme="2" tint="-9.9978637043366805E-2"/>
      </left>
      <right/>
      <top/>
      <bottom style="thin">
        <color theme="2" tint="-0.249977111117893"/>
      </bottom>
      <diagonal/>
    </border>
    <border>
      <left/>
      <right style="thin">
        <color theme="2" tint="-9.9978637043366805E-2"/>
      </right>
      <top/>
      <bottom style="thin">
        <color theme="2" tint="-0.249977111117893"/>
      </bottom>
      <diagonal/>
    </border>
    <border>
      <left style="thin">
        <color theme="2" tint="-9.9978637043366805E-2"/>
      </left>
      <right style="thin">
        <color theme="2" tint="-9.9978637043366805E-2"/>
      </right>
      <top style="thin">
        <color theme="2" tint="-0.249977111117893"/>
      </top>
      <bottom style="thin">
        <color theme="2" tint="-9.9978637043366805E-2"/>
      </bottom>
      <diagonal/>
    </border>
    <border>
      <left/>
      <right style="thin">
        <color theme="2" tint="-0.249977111117893"/>
      </right>
      <top style="thin">
        <color theme="2" tint="-0.249977111117893"/>
      </top>
      <bottom style="thin">
        <color theme="2" tint="-9.9978637043366805E-2"/>
      </bottom>
      <diagonal/>
    </border>
    <border>
      <left style="thin">
        <color theme="2" tint="-0.249977111117893"/>
      </left>
      <right style="thin">
        <color theme="2" tint="-0.249977111117893"/>
      </right>
      <top style="thin">
        <color theme="2" tint="-0.249977111117893"/>
      </top>
      <bottom style="thin">
        <color theme="2" tint="-9.9978637043366805E-2"/>
      </bottom>
      <diagonal/>
    </border>
    <border>
      <left style="thin">
        <color theme="2" tint="-0.249977111117893"/>
      </left>
      <right/>
      <top style="thin">
        <color theme="2" tint="-0.249977111117893"/>
      </top>
      <bottom style="thin">
        <color theme="2" tint="-9.9978637043366805E-2"/>
      </bottom>
      <diagonal/>
    </border>
    <border>
      <left style="thin">
        <color indexed="64"/>
      </left>
      <right style="medium">
        <color theme="1"/>
      </right>
      <top style="thin">
        <color theme="2" tint="-0.249977111117893"/>
      </top>
      <bottom style="thin">
        <color theme="2" tint="-9.9978637043366805E-2"/>
      </bottom>
      <diagonal/>
    </border>
    <border>
      <left style="thin">
        <color theme="2" tint="-0.249977111117893"/>
      </left>
      <right/>
      <top/>
      <bottom style="medium">
        <color theme="1"/>
      </bottom>
      <diagonal/>
    </border>
    <border>
      <left/>
      <right/>
      <top style="thin">
        <color theme="2" tint="-9.9978637043366805E-2"/>
      </top>
      <bottom style="medium">
        <color theme="1"/>
      </bottom>
      <diagonal/>
    </border>
    <border>
      <left/>
      <right style="thin">
        <color theme="2" tint="-0.249977111117893"/>
      </right>
      <top style="thin">
        <color theme="2" tint="-9.9978637043366805E-2"/>
      </top>
      <bottom style="medium">
        <color theme="1"/>
      </bottom>
      <diagonal/>
    </border>
    <border>
      <left style="thin">
        <color theme="2" tint="-0.249977111117893"/>
      </left>
      <right style="thin">
        <color theme="2" tint="-0.249977111117893"/>
      </right>
      <top/>
      <bottom style="medium">
        <color theme="1"/>
      </bottom>
      <diagonal/>
    </border>
    <border>
      <left style="thin">
        <color indexed="64"/>
      </left>
      <right style="medium">
        <color theme="1"/>
      </right>
      <top/>
      <bottom style="medium">
        <color theme="1"/>
      </bottom>
      <diagonal/>
    </border>
    <border>
      <left style="medium">
        <color theme="1"/>
      </left>
      <right/>
      <top style="thin">
        <color theme="2" tint="-0.249977111117893"/>
      </top>
      <bottom style="medium">
        <color theme="1"/>
      </bottom>
      <diagonal/>
    </border>
    <border>
      <left/>
      <right/>
      <top style="thin">
        <color theme="2" tint="-0.249977111117893"/>
      </top>
      <bottom style="medium">
        <color theme="1"/>
      </bottom>
      <diagonal/>
    </border>
    <border>
      <left/>
      <right style="medium">
        <color theme="1"/>
      </right>
      <top style="thin">
        <color theme="2" tint="-0.249977111117893"/>
      </top>
      <bottom style="medium">
        <color theme="1"/>
      </bottom>
      <diagonal/>
    </border>
    <border>
      <left/>
      <right style="thin">
        <color theme="2" tint="-0.249977111117893"/>
      </right>
      <top style="thin">
        <color theme="2" tint="-0.249977111117893"/>
      </top>
      <bottom style="medium">
        <color theme="1"/>
      </bottom>
      <diagonal/>
    </border>
    <border>
      <left style="thin">
        <color theme="2" tint="-0.249977111117893"/>
      </left>
      <right style="thin">
        <color theme="2" tint="-0.249977111117893"/>
      </right>
      <top style="thin">
        <color theme="2" tint="-0.249977111117893"/>
      </top>
      <bottom style="medium">
        <color theme="1"/>
      </bottom>
      <diagonal/>
    </border>
    <border>
      <left/>
      <right style="thin">
        <color theme="2" tint="-0.249977111117893"/>
      </right>
      <top style="medium">
        <color theme="1"/>
      </top>
      <bottom style="medium">
        <color theme="1"/>
      </bottom>
      <diagonal/>
    </border>
    <border>
      <left style="thin">
        <color theme="2" tint="-0.249977111117893"/>
      </left>
      <right style="thin">
        <color theme="2" tint="-0.249977111117893"/>
      </right>
      <top style="medium">
        <color theme="1"/>
      </top>
      <bottom style="medium">
        <color theme="1"/>
      </bottom>
      <diagonal/>
    </border>
    <border>
      <left style="thin">
        <color theme="2" tint="-0.249977111117893"/>
      </left>
      <right/>
      <top style="medium">
        <color theme="1"/>
      </top>
      <bottom style="medium">
        <color theme="1"/>
      </bottom>
      <diagonal/>
    </border>
    <border>
      <left style="medium">
        <color theme="1"/>
      </left>
      <right style="thin">
        <color theme="2" tint="-0.249977111117893"/>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style="thin">
        <color theme="2"/>
      </left>
      <right/>
      <top/>
      <bottom style="thin">
        <color theme="2"/>
      </bottom>
      <diagonal/>
    </border>
    <border>
      <left/>
      <right/>
      <top/>
      <bottom style="thin">
        <color theme="2"/>
      </bottom>
      <diagonal/>
    </border>
    <border>
      <left/>
      <right style="thin">
        <color theme="2" tint="-0.249977111117893"/>
      </right>
      <top/>
      <bottom style="thin">
        <color theme="2"/>
      </bottom>
      <diagonal/>
    </border>
    <border>
      <left style="thin">
        <color theme="2"/>
      </left>
      <right style="thin">
        <color theme="2"/>
      </right>
      <top/>
      <bottom style="thin">
        <color theme="2"/>
      </bottom>
      <diagonal/>
    </border>
    <border>
      <left style="thin">
        <color theme="1"/>
      </left>
      <right style="thin">
        <color theme="1"/>
      </right>
      <top/>
      <bottom style="thin">
        <color theme="2"/>
      </bottom>
      <diagonal/>
    </border>
    <border>
      <left style="thin">
        <color theme="1"/>
      </left>
      <right/>
      <top style="medium">
        <color theme="1"/>
      </top>
      <bottom style="thin">
        <color theme="2" tint="-0.249977111117893"/>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tint="-0.249977111117893"/>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1"/>
      </left>
      <right style="thin">
        <color theme="1"/>
      </right>
      <top style="thin">
        <color theme="2"/>
      </top>
      <bottom style="thin">
        <color theme="2"/>
      </bottom>
      <diagonal/>
    </border>
    <border>
      <left style="thin">
        <color theme="1"/>
      </left>
      <right/>
      <top style="thin">
        <color theme="2" tint="-0.249977111117893"/>
      </top>
      <bottom style="thin">
        <color theme="2" tint="-0.249977111117893"/>
      </bottom>
      <diagonal/>
    </border>
    <border>
      <left style="thin">
        <color theme="2"/>
      </left>
      <right/>
      <top style="thin">
        <color theme="2"/>
      </top>
      <bottom style="thick">
        <color theme="1"/>
      </bottom>
      <diagonal/>
    </border>
    <border>
      <left/>
      <right/>
      <top style="thin">
        <color theme="2"/>
      </top>
      <bottom style="thick">
        <color theme="1"/>
      </bottom>
      <diagonal/>
    </border>
    <border>
      <left/>
      <right style="thin">
        <color theme="2" tint="-0.249977111117893"/>
      </right>
      <top style="thin">
        <color theme="2"/>
      </top>
      <bottom style="thick">
        <color theme="1"/>
      </bottom>
      <diagonal/>
    </border>
    <border>
      <left style="thin">
        <color theme="2" tint="-0.249977111117893"/>
      </left>
      <right style="thin">
        <color theme="2" tint="-0.249977111117893"/>
      </right>
      <top style="thin">
        <color theme="2" tint="-0.249977111117893"/>
      </top>
      <bottom style="thick">
        <color theme="1"/>
      </bottom>
      <diagonal/>
    </border>
    <border>
      <left style="thin">
        <color theme="2"/>
      </left>
      <right style="thin">
        <color theme="2"/>
      </right>
      <top style="thin">
        <color theme="2"/>
      </top>
      <bottom style="thick">
        <color theme="1"/>
      </bottom>
      <diagonal/>
    </border>
    <border>
      <left style="thin">
        <color theme="1"/>
      </left>
      <right style="thin">
        <color theme="1"/>
      </right>
      <top style="thin">
        <color theme="2"/>
      </top>
      <bottom style="thick">
        <color theme="1"/>
      </bottom>
      <diagonal/>
    </border>
    <border>
      <left style="thin">
        <color theme="1"/>
      </left>
      <right/>
      <top style="thin">
        <color theme="2" tint="-0.249977111117893"/>
      </top>
      <bottom style="thick">
        <color theme="1"/>
      </bottom>
      <diagonal/>
    </border>
    <border>
      <left/>
      <right/>
      <top style="thin">
        <color theme="2" tint="-0.249977111117893"/>
      </top>
      <bottom style="thick">
        <color theme="1"/>
      </bottom>
      <diagonal/>
    </border>
    <border>
      <left/>
      <right style="thin">
        <color theme="2" tint="-0.249977111117893"/>
      </right>
      <top style="thin">
        <color theme="2" tint="-0.249977111117893"/>
      </top>
      <bottom style="thick">
        <color theme="1"/>
      </bottom>
      <diagonal/>
    </border>
    <border>
      <left style="thin">
        <color theme="2" tint="-0.249977111117893"/>
      </left>
      <right/>
      <top style="thick">
        <color theme="1"/>
      </top>
      <bottom style="thin">
        <color theme="2" tint="-0.249977111117893"/>
      </bottom>
      <diagonal/>
    </border>
    <border>
      <left/>
      <right style="thin">
        <color theme="2" tint="-0.249977111117893"/>
      </right>
      <top style="thick">
        <color theme="1"/>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2" tint="-0.249977111117893"/>
      </bottom>
      <diagonal/>
    </border>
    <border>
      <left style="medium">
        <color theme="2" tint="-9.9978637043366805E-2"/>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
      <left/>
      <right style="medium">
        <color theme="2"/>
      </right>
      <top style="medium">
        <color theme="2"/>
      </top>
      <bottom style="medium">
        <color theme="2"/>
      </bottom>
      <diagonal/>
    </border>
    <border>
      <left style="medium">
        <color theme="2"/>
      </left>
      <right style="medium">
        <color theme="2"/>
      </right>
      <top style="medium">
        <color theme="2"/>
      </top>
      <bottom style="medium">
        <color theme="2"/>
      </bottom>
      <diagonal/>
    </border>
    <border>
      <left style="medium">
        <color theme="2" tint="-9.9978637043366805E-2"/>
      </left>
      <right style="medium">
        <color theme="1"/>
      </right>
      <top style="medium">
        <color theme="2" tint="-9.9978637043366805E-2"/>
      </top>
      <bottom style="medium">
        <color theme="2" tint="-9.9978637043366805E-2"/>
      </bottom>
      <diagonal/>
    </border>
    <border>
      <left style="medium">
        <color theme="1"/>
      </left>
      <right style="medium">
        <color theme="1"/>
      </right>
      <top style="medium">
        <color theme="2" tint="-9.9978637043366805E-2"/>
      </top>
      <bottom style="medium">
        <color theme="2" tint="-9.9978637043366805E-2"/>
      </bottom>
      <diagonal/>
    </border>
    <border>
      <left/>
      <right style="medium">
        <color theme="1"/>
      </right>
      <top style="medium">
        <color theme="2" tint="-9.9978637043366805E-2"/>
      </top>
      <bottom style="medium">
        <color theme="2" tint="-9.9978637043366805E-2"/>
      </bottom>
      <diagonal/>
    </border>
    <border>
      <left/>
      <right style="medium">
        <color theme="1"/>
      </right>
      <top/>
      <bottom style="medium">
        <color theme="2" tint="-9.9978637043366805E-2"/>
      </bottom>
      <diagonal/>
    </border>
    <border>
      <left style="medium">
        <color theme="1"/>
      </left>
      <right style="medium">
        <color theme="1"/>
      </right>
      <top/>
      <bottom style="medium">
        <color theme="2" tint="-9.9978637043366805E-2"/>
      </bottom>
      <diagonal/>
    </border>
    <border>
      <left style="medium">
        <color theme="2" tint="-9.9978637043366805E-2"/>
      </left>
      <right style="medium">
        <color theme="1"/>
      </right>
      <top style="medium">
        <color theme="2" tint="-9.9978637043366805E-2"/>
      </top>
      <bottom style="medium">
        <color theme="1"/>
      </bottom>
      <diagonal/>
    </border>
    <border>
      <left style="medium">
        <color theme="1"/>
      </left>
      <right style="medium">
        <color theme="1"/>
      </right>
      <top style="medium">
        <color theme="2" tint="-9.9978637043366805E-2"/>
      </top>
      <bottom style="medium">
        <color theme="1"/>
      </bottom>
      <diagonal/>
    </border>
    <border>
      <left/>
      <right style="medium">
        <color theme="1"/>
      </right>
      <top style="medium">
        <color theme="2" tint="-9.9978637043366805E-2"/>
      </top>
      <bottom style="medium">
        <color theme="1"/>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1"/>
      </left>
      <right style="medium">
        <color theme="1"/>
      </right>
      <top style="medium">
        <color theme="1"/>
      </top>
      <bottom/>
      <diagonal/>
    </border>
    <border>
      <left style="medium">
        <color theme="2" tint="-9.9978637043366805E-2"/>
      </left>
      <right style="medium">
        <color theme="1"/>
      </right>
      <top/>
      <bottom style="medium">
        <color theme="2" tint="-9.9978637043366805E-2"/>
      </bottom>
      <diagonal/>
    </border>
    <border>
      <left/>
      <right style="medium">
        <color theme="1"/>
      </right>
      <top style="medium">
        <color theme="1"/>
      </top>
      <bottom style="medium">
        <color theme="2" tint="-9.9978637043366805E-2"/>
      </bottom>
      <diagonal/>
    </border>
    <border>
      <left style="medium">
        <color theme="1"/>
      </left>
      <right style="medium">
        <color theme="1"/>
      </right>
      <top style="medium">
        <color theme="1"/>
      </top>
      <bottom style="medium">
        <color theme="2" tint="-9.9978637043366805E-2"/>
      </bottom>
      <diagonal/>
    </border>
    <border>
      <left style="medium">
        <color theme="2"/>
      </left>
      <right style="medium">
        <color theme="2"/>
      </right>
      <top/>
      <bottom style="medium">
        <color theme="2"/>
      </bottom>
      <diagonal/>
    </border>
    <border>
      <left style="medium">
        <color theme="1"/>
      </left>
      <right style="medium">
        <color theme="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right style="medium">
        <color indexed="64"/>
      </right>
      <top style="thin">
        <color theme="0" tint="-0.24994659260841701"/>
      </top>
      <bottom/>
      <diagonal/>
    </border>
    <border>
      <left style="medium">
        <color indexed="64"/>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theme="1"/>
      </left>
      <right/>
      <top/>
      <bottom style="thin">
        <color theme="1"/>
      </bottom>
      <diagonal/>
    </border>
    <border>
      <left style="medium">
        <color indexed="64"/>
      </left>
      <right style="medium">
        <color indexed="64"/>
      </right>
      <top/>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theme="1"/>
      </left>
      <right style="medium">
        <color theme="1"/>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theme="1"/>
      </left>
      <right style="medium">
        <color theme="1"/>
      </right>
      <top style="thin">
        <color indexed="64"/>
      </top>
      <bottom/>
      <diagonal/>
    </border>
    <border>
      <left/>
      <right/>
      <top style="thin">
        <color indexed="64"/>
      </top>
      <bottom style="thin">
        <color indexed="64"/>
      </bottom>
      <diagonal/>
    </border>
    <border>
      <left style="medium">
        <color theme="1"/>
      </left>
      <right style="medium">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top/>
      <bottom style="thin">
        <color indexed="64"/>
      </bottom>
      <diagonal/>
    </border>
    <border>
      <left style="medium">
        <color theme="1"/>
      </left>
      <right style="medium">
        <color theme="1"/>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1"/>
      </left>
      <right style="medium">
        <color theme="1"/>
      </right>
      <top style="thin">
        <color indexed="64"/>
      </top>
      <bottom style="medium">
        <color theme="1"/>
      </bottom>
      <diagonal/>
    </border>
    <border>
      <left style="medium">
        <color indexed="64"/>
      </left>
      <right style="medium">
        <color indexed="64"/>
      </right>
      <top style="thin">
        <color indexed="64"/>
      </top>
      <bottom style="medium">
        <color indexed="64"/>
      </bottom>
      <diagonal/>
    </border>
    <border>
      <left style="medium">
        <color theme="1"/>
      </left>
      <right style="thin">
        <color indexed="64"/>
      </right>
      <top/>
      <bottom/>
      <diagonal/>
    </border>
    <border>
      <left style="medium">
        <color theme="1"/>
      </left>
      <right style="thin">
        <color theme="1"/>
      </right>
      <top style="thin">
        <color theme="1"/>
      </top>
      <bottom style="thin">
        <color theme="1"/>
      </bottom>
      <diagonal/>
    </border>
    <border>
      <left style="thin">
        <color indexed="64"/>
      </left>
      <right style="medium">
        <color theme="1"/>
      </right>
      <top style="thin">
        <color indexed="64"/>
      </top>
      <bottom style="thin">
        <color indexed="64"/>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theme="1"/>
      </right>
      <top/>
      <bottom/>
      <diagonal/>
    </border>
    <border>
      <left/>
      <right style="thin">
        <color theme="2"/>
      </right>
      <top style="thin">
        <color theme="2"/>
      </top>
      <bottom style="thin">
        <color theme="2"/>
      </bottom>
      <diagonal/>
    </border>
    <border>
      <left style="medium">
        <color theme="1"/>
      </left>
      <right/>
      <top/>
      <bottom/>
      <diagonal/>
    </border>
    <border>
      <left style="medium">
        <color indexed="64"/>
      </left>
      <right/>
      <top/>
      <bottom style="medium">
        <color indexed="64"/>
      </bottom>
      <diagonal/>
    </border>
    <border>
      <left/>
      <right style="medium">
        <color indexed="64"/>
      </right>
      <top style="medium">
        <color theme="1"/>
      </top>
      <bottom style="medium">
        <color indexed="64"/>
      </bottom>
      <diagonal/>
    </border>
    <border>
      <left/>
      <right style="medium">
        <color indexed="64"/>
      </right>
      <top style="medium">
        <color theme="1"/>
      </top>
      <bottom style="medium">
        <color theme="1"/>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theme="2"/>
      </right>
      <top/>
      <bottom style="thin">
        <color theme="2"/>
      </bottom>
      <diagonal/>
    </border>
    <border>
      <left/>
      <right style="thin">
        <color theme="2"/>
      </right>
      <top style="thin">
        <color theme="2"/>
      </top>
      <bottom/>
      <diagonal/>
    </border>
    <border>
      <left/>
      <right style="thin">
        <color theme="2"/>
      </right>
      <top/>
      <bottom/>
      <diagonal/>
    </border>
    <border>
      <left/>
      <right style="thin">
        <color theme="2"/>
      </right>
      <top/>
      <bottom style="thin">
        <color theme="2"/>
      </bottom>
      <diagonal/>
    </border>
    <border>
      <left style="thin">
        <color theme="2"/>
      </left>
      <right/>
      <top style="thin">
        <color theme="2"/>
      </top>
      <bottom/>
      <diagonal/>
    </border>
    <border>
      <left style="thin">
        <color theme="2"/>
      </left>
      <right/>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style="thin">
        <color indexed="64"/>
      </top>
      <bottom style="thin">
        <color indexed="64"/>
      </bottom>
      <diagonal/>
    </border>
    <border>
      <left/>
      <right/>
      <top style="thin">
        <color theme="2"/>
      </top>
      <bottom/>
      <diagonal/>
    </border>
    <border>
      <left style="medium">
        <color indexed="64"/>
      </left>
      <right/>
      <top style="medium">
        <color theme="1"/>
      </top>
      <bottom style="medium">
        <color theme="1"/>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theme="1"/>
      </top>
      <bottom style="medium">
        <color theme="1"/>
      </bottom>
      <diagonal/>
    </border>
    <border>
      <left style="medium">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633">
    <xf numFmtId="0" fontId="0" fillId="0" borderId="0" xfId="0"/>
    <xf numFmtId="0" fontId="0" fillId="5" borderId="0" xfId="0" applyFill="1"/>
    <xf numFmtId="0" fontId="5" fillId="5" borderId="0" xfId="0" applyFont="1" applyFill="1"/>
    <xf numFmtId="0" fontId="0" fillId="5" borderId="2" xfId="0" applyFill="1" applyBorder="1"/>
    <xf numFmtId="0" fontId="7" fillId="6" borderId="3" xfId="0" applyFont="1" applyFill="1" applyBorder="1"/>
    <xf numFmtId="0" fontId="7" fillId="6" borderId="4" xfId="0" applyFont="1" applyFill="1" applyBorder="1"/>
    <xf numFmtId="0" fontId="7" fillId="7" borderId="5"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0" fontId="8" fillId="7" borderId="8" xfId="0" applyFont="1" applyFill="1" applyBorder="1" applyAlignment="1">
      <alignment horizontal="center"/>
    </xf>
    <xf numFmtId="0" fontId="5" fillId="7" borderId="11" xfId="0" applyFont="1" applyFill="1" applyBorder="1"/>
    <xf numFmtId="0" fontId="5" fillId="7" borderId="15" xfId="0" applyFont="1" applyFill="1" applyBorder="1"/>
    <xf numFmtId="0" fontId="5" fillId="7" borderId="16" xfId="0" applyFont="1" applyFill="1" applyBorder="1"/>
    <xf numFmtId="0" fontId="5" fillId="7" borderId="20" xfId="0" applyFont="1" applyFill="1" applyBorder="1" applyAlignment="1">
      <alignment horizontal="center"/>
    </xf>
    <xf numFmtId="0" fontId="5" fillId="7" borderId="7" xfId="0" applyFont="1" applyFill="1" applyBorder="1" applyAlignment="1">
      <alignment horizontal="center"/>
    </xf>
    <xf numFmtId="0" fontId="5" fillId="7" borderId="0" xfId="0" applyFont="1" applyFill="1" applyAlignment="1">
      <alignment horizontal="center"/>
    </xf>
    <xf numFmtId="0" fontId="5" fillId="7" borderId="17" xfId="0" applyFont="1" applyFill="1" applyBorder="1" applyAlignment="1">
      <alignment horizontal="center"/>
    </xf>
    <xf numFmtId="0" fontId="5" fillId="7" borderId="21" xfId="0" applyFont="1" applyFill="1" applyBorder="1" applyAlignment="1">
      <alignment horizontal="center"/>
    </xf>
    <xf numFmtId="0" fontId="5" fillId="7" borderId="24" xfId="0" applyFont="1" applyFill="1" applyBorder="1"/>
    <xf numFmtId="0" fontId="5" fillId="7" borderId="25" xfId="0" applyFont="1" applyFill="1" applyBorder="1"/>
    <xf numFmtId="0" fontId="0" fillId="8" borderId="26" xfId="0" applyFill="1" applyBorder="1" applyAlignment="1">
      <alignment horizontal="left"/>
    </xf>
    <xf numFmtId="0" fontId="0" fillId="8" borderId="29" xfId="0" applyFill="1" applyBorder="1" applyAlignment="1">
      <alignment horizontal="center"/>
    </xf>
    <xf numFmtId="0" fontId="0" fillId="8" borderId="30" xfId="0" applyFill="1" applyBorder="1" applyAlignment="1">
      <alignment horizontal="center"/>
    </xf>
    <xf numFmtId="2" fontId="0" fillId="8" borderId="30" xfId="0" applyNumberFormat="1" applyFill="1" applyBorder="1" applyAlignment="1">
      <alignment horizontal="center"/>
    </xf>
    <xf numFmtId="0" fontId="0" fillId="8" borderId="31" xfId="0" applyFill="1" applyBorder="1" applyAlignment="1">
      <alignment horizontal="center"/>
    </xf>
    <xf numFmtId="2" fontId="5" fillId="8" borderId="32" xfId="0" applyNumberFormat="1" applyFont="1" applyFill="1" applyBorder="1"/>
    <xf numFmtId="0" fontId="0" fillId="8" borderId="15" xfId="0" applyFill="1" applyBorder="1"/>
    <xf numFmtId="0" fontId="0" fillId="8" borderId="16" xfId="0" applyFill="1" applyBorder="1"/>
    <xf numFmtId="0" fontId="0" fillId="9" borderId="36" xfId="0" applyFill="1" applyBorder="1" applyAlignment="1">
      <alignment horizontal="left"/>
    </xf>
    <xf numFmtId="0" fontId="0" fillId="9" borderId="36" xfId="0" applyFill="1" applyBorder="1" applyAlignment="1">
      <alignment horizontal="center"/>
    </xf>
    <xf numFmtId="0" fontId="0" fillId="9" borderId="39" xfId="0" applyFill="1" applyBorder="1" applyAlignment="1">
      <alignment horizontal="center"/>
    </xf>
    <xf numFmtId="2" fontId="0" fillId="9" borderId="40" xfId="0" applyNumberFormat="1" applyFill="1" applyBorder="1" applyAlignment="1">
      <alignment horizontal="center"/>
    </xf>
    <xf numFmtId="0" fontId="0" fillId="9" borderId="40" xfId="0" applyFill="1" applyBorder="1" applyAlignment="1">
      <alignment horizontal="center"/>
    </xf>
    <xf numFmtId="0" fontId="0" fillId="9" borderId="41" xfId="0" applyFill="1" applyBorder="1" applyAlignment="1">
      <alignment horizontal="center"/>
    </xf>
    <xf numFmtId="2" fontId="5" fillId="9" borderId="42" xfId="0" applyNumberFormat="1" applyFont="1" applyFill="1" applyBorder="1"/>
    <xf numFmtId="0" fontId="0" fillId="9" borderId="45" xfId="0" applyFill="1" applyBorder="1"/>
    <xf numFmtId="0" fontId="0" fillId="9" borderId="46" xfId="0" applyFill="1" applyBorder="1"/>
    <xf numFmtId="0" fontId="0" fillId="8" borderId="47" xfId="0" applyFill="1" applyBorder="1" applyAlignment="1">
      <alignment horizontal="left"/>
    </xf>
    <xf numFmtId="0" fontId="0" fillId="8" borderId="50" xfId="0" applyFill="1" applyBorder="1" applyAlignment="1">
      <alignment horizontal="center"/>
    </xf>
    <xf numFmtId="0" fontId="0" fillId="8" borderId="45" xfId="0" applyFill="1" applyBorder="1" applyAlignment="1">
      <alignment horizontal="center"/>
    </xf>
    <xf numFmtId="0" fontId="0" fillId="8" borderId="46" xfId="0" applyFill="1" applyBorder="1" applyAlignment="1">
      <alignment horizontal="center"/>
    </xf>
    <xf numFmtId="0" fontId="0" fillId="8" borderId="51" xfId="0" applyFill="1" applyBorder="1" applyAlignment="1">
      <alignment horizontal="center"/>
    </xf>
    <xf numFmtId="0" fontId="5" fillId="8" borderId="52" xfId="0" applyFont="1" applyFill="1" applyBorder="1"/>
    <xf numFmtId="0" fontId="0" fillId="8" borderId="45" xfId="0" applyFill="1" applyBorder="1"/>
    <xf numFmtId="0" fontId="0" fillId="8" borderId="46" xfId="0" applyFill="1" applyBorder="1"/>
    <xf numFmtId="0" fontId="0" fillId="9" borderId="53" xfId="0" applyFill="1" applyBorder="1" applyAlignment="1">
      <alignment horizontal="left"/>
    </xf>
    <xf numFmtId="0" fontId="0" fillId="9" borderId="50" xfId="0" applyFill="1" applyBorder="1" applyAlignment="1">
      <alignment horizontal="center"/>
    </xf>
    <xf numFmtId="0" fontId="0" fillId="9" borderId="45" xfId="0" applyFill="1" applyBorder="1" applyAlignment="1">
      <alignment horizontal="center"/>
    </xf>
    <xf numFmtId="0" fontId="0" fillId="9" borderId="46" xfId="0" applyFill="1" applyBorder="1" applyAlignment="1">
      <alignment horizontal="center"/>
    </xf>
    <xf numFmtId="0" fontId="0" fillId="9" borderId="51" xfId="0" applyFill="1" applyBorder="1" applyAlignment="1">
      <alignment horizontal="center"/>
    </xf>
    <xf numFmtId="0" fontId="5" fillId="9" borderId="56" xfId="0" applyFont="1" applyFill="1" applyBorder="1"/>
    <xf numFmtId="0" fontId="0" fillId="8" borderId="50" xfId="0" applyFill="1" applyBorder="1" applyAlignment="1">
      <alignment horizontal="left"/>
    </xf>
    <xf numFmtId="2" fontId="0" fillId="8" borderId="46" xfId="0" applyNumberFormat="1" applyFill="1" applyBorder="1" applyAlignment="1">
      <alignment horizontal="center"/>
    </xf>
    <xf numFmtId="2" fontId="5" fillId="8" borderId="56" xfId="0" applyNumberFormat="1" applyFont="1" applyFill="1" applyBorder="1"/>
    <xf numFmtId="0" fontId="0" fillId="9" borderId="50" xfId="0" applyFill="1" applyBorder="1" applyAlignment="1">
      <alignment horizontal="left"/>
    </xf>
    <xf numFmtId="2" fontId="5" fillId="8" borderId="52" xfId="0" applyNumberFormat="1" applyFont="1" applyFill="1" applyBorder="1"/>
    <xf numFmtId="2" fontId="0" fillId="9" borderId="46" xfId="0" applyNumberFormat="1" applyFill="1" applyBorder="1" applyAlignment="1">
      <alignment horizontal="center"/>
    </xf>
    <xf numFmtId="2" fontId="5" fillId="9" borderId="52" xfId="0" applyNumberFormat="1" applyFont="1" applyFill="1" applyBorder="1"/>
    <xf numFmtId="0" fontId="0" fillId="8" borderId="50" xfId="0" applyFill="1" applyBorder="1"/>
    <xf numFmtId="0" fontId="5" fillId="9" borderId="52" xfId="0" applyFont="1" applyFill="1" applyBorder="1"/>
    <xf numFmtId="0" fontId="0" fillId="9" borderId="50" xfId="0" applyFill="1" applyBorder="1"/>
    <xf numFmtId="0" fontId="0" fillId="9" borderId="71" xfId="0" applyFill="1" applyBorder="1"/>
    <xf numFmtId="0" fontId="0" fillId="9" borderId="71" xfId="0" applyFill="1" applyBorder="1" applyAlignment="1">
      <alignment horizontal="center"/>
    </xf>
    <xf numFmtId="0" fontId="0" fillId="9" borderId="72" xfId="0" applyFill="1" applyBorder="1" applyAlignment="1">
      <alignment horizontal="center"/>
    </xf>
    <xf numFmtId="0" fontId="0" fillId="9" borderId="73" xfId="0" applyFill="1" applyBorder="1" applyAlignment="1">
      <alignment horizontal="center"/>
    </xf>
    <xf numFmtId="0" fontId="0" fillId="9" borderId="74" xfId="0" applyFill="1" applyBorder="1" applyAlignment="1">
      <alignment horizontal="center"/>
    </xf>
    <xf numFmtId="0" fontId="5" fillId="9" borderId="75" xfId="0" applyFont="1" applyFill="1" applyBorder="1"/>
    <xf numFmtId="0" fontId="0" fillId="8" borderId="76" xfId="0" applyFill="1" applyBorder="1"/>
    <xf numFmtId="0" fontId="0" fillId="8" borderId="79" xfId="0" applyFill="1" applyBorder="1" applyAlignment="1">
      <alignment horizontal="center"/>
    </xf>
    <xf numFmtId="2" fontId="0" fillId="8" borderId="79" xfId="0" applyNumberFormat="1" applyFill="1" applyBorder="1" applyAlignment="1">
      <alignment horizontal="center"/>
    </xf>
    <xf numFmtId="0" fontId="0" fillId="8" borderId="76" xfId="0" applyFill="1" applyBorder="1" applyAlignment="1">
      <alignment horizontal="center"/>
    </xf>
    <xf numFmtId="2" fontId="5" fillId="8" borderId="80" xfId="0" applyNumberFormat="1" applyFont="1" applyFill="1" applyBorder="1"/>
    <xf numFmtId="0" fontId="0" fillId="8" borderId="84" xfId="0" applyFill="1" applyBorder="1"/>
    <xf numFmtId="0" fontId="0" fillId="8" borderId="85" xfId="0" applyFill="1" applyBorder="1"/>
    <xf numFmtId="0" fontId="0" fillId="8" borderId="0" xfId="0" applyFill="1"/>
    <xf numFmtId="0" fontId="0" fillId="8" borderId="0" xfId="0" applyFill="1" applyAlignment="1">
      <alignment horizontal="center"/>
    </xf>
    <xf numFmtId="0" fontId="0" fillId="8" borderId="0" xfId="0" applyFill="1" applyAlignment="1">
      <alignment horizontal="left"/>
    </xf>
    <xf numFmtId="0" fontId="0" fillId="8" borderId="2" xfId="0" applyFill="1" applyBorder="1" applyAlignment="1">
      <alignment horizontal="center"/>
    </xf>
    <xf numFmtId="0" fontId="0" fillId="8" borderId="30" xfId="0" applyFill="1" applyBorder="1"/>
    <xf numFmtId="0" fontId="0" fillId="8" borderId="31" xfId="0" applyFill="1" applyBorder="1"/>
    <xf numFmtId="0" fontId="5" fillId="8" borderId="0" xfId="0" applyFont="1" applyFill="1"/>
    <xf numFmtId="0" fontId="0" fillId="8" borderId="2" xfId="0" applyFill="1" applyBorder="1"/>
    <xf numFmtId="0" fontId="0" fillId="6" borderId="4" xfId="0" applyFill="1" applyBorder="1" applyAlignment="1">
      <alignment horizontal="left"/>
    </xf>
    <xf numFmtId="0" fontId="0" fillId="6" borderId="4" xfId="0" applyFill="1" applyBorder="1"/>
    <xf numFmtId="0" fontId="0" fillId="6" borderId="4" xfId="0" applyFill="1" applyBorder="1" applyAlignment="1">
      <alignment horizontal="center"/>
    </xf>
    <xf numFmtId="0" fontId="0" fillId="6" borderId="86" xfId="0" applyFill="1" applyBorder="1" applyAlignment="1">
      <alignment horizontal="center"/>
    </xf>
    <xf numFmtId="0" fontId="0" fillId="6" borderId="87" xfId="0" applyFill="1" applyBorder="1"/>
    <xf numFmtId="0" fontId="0" fillId="6" borderId="88" xfId="0" applyFill="1" applyBorder="1"/>
    <xf numFmtId="0" fontId="5" fillId="6" borderId="4" xfId="0" applyFont="1" applyFill="1" applyBorder="1"/>
    <xf numFmtId="0" fontId="0" fillId="6" borderId="86" xfId="0" applyFill="1" applyBorder="1"/>
    <xf numFmtId="0" fontId="5" fillId="7" borderId="89" xfId="0" applyFont="1" applyFill="1" applyBorder="1" applyAlignment="1">
      <alignment horizontal="center"/>
    </xf>
    <xf numFmtId="0" fontId="0" fillId="7" borderId="87" xfId="0" applyFill="1" applyBorder="1" applyAlignment="1">
      <alignment horizontal="left"/>
    </xf>
    <xf numFmtId="0" fontId="5" fillId="7" borderId="87" xfId="0" applyFont="1" applyFill="1" applyBorder="1" applyAlignment="1">
      <alignment horizontal="center"/>
    </xf>
    <xf numFmtId="0" fontId="5" fillId="7" borderId="88" xfId="0" applyFont="1" applyFill="1" applyBorder="1" applyAlignment="1">
      <alignment horizontal="center"/>
    </xf>
    <xf numFmtId="0" fontId="5" fillId="7" borderId="90" xfId="0" applyFont="1" applyFill="1" applyBorder="1"/>
    <xf numFmtId="0" fontId="0" fillId="7" borderId="86" xfId="0" applyFill="1" applyBorder="1"/>
    <xf numFmtId="0" fontId="0" fillId="7" borderId="87" xfId="0" applyFill="1" applyBorder="1"/>
    <xf numFmtId="0" fontId="5" fillId="7" borderId="87" xfId="0" applyFont="1" applyFill="1" applyBorder="1" applyAlignment="1">
      <alignment horizontal="right"/>
    </xf>
    <xf numFmtId="0" fontId="5" fillId="7" borderId="4" xfId="0" applyFont="1" applyFill="1" applyBorder="1" applyAlignment="1">
      <alignment horizontal="center"/>
    </xf>
    <xf numFmtId="0" fontId="5" fillId="7" borderId="91" xfId="0" applyFont="1" applyFill="1" applyBorder="1" applyAlignment="1">
      <alignment horizontal="center"/>
    </xf>
    <xf numFmtId="0" fontId="5" fillId="7" borderId="86" xfId="0" applyFont="1" applyFill="1" applyBorder="1"/>
    <xf numFmtId="0" fontId="5" fillId="7" borderId="87" xfId="0" applyFont="1" applyFill="1" applyBorder="1"/>
    <xf numFmtId="0" fontId="0" fillId="8" borderId="93" xfId="0" applyFill="1" applyBorder="1"/>
    <xf numFmtId="0" fontId="0" fillId="8" borderId="94" xfId="0" applyFill="1" applyBorder="1"/>
    <xf numFmtId="0" fontId="0" fillId="8" borderId="95" xfId="0" applyFill="1" applyBorder="1"/>
    <xf numFmtId="0" fontId="0" fillId="8" borderId="16" xfId="0" applyFill="1" applyBorder="1" applyAlignment="1">
      <alignment horizontal="center"/>
    </xf>
    <xf numFmtId="0" fontId="0" fillId="8" borderId="96" xfId="0" applyFill="1" applyBorder="1" applyAlignment="1">
      <alignment horizontal="center"/>
    </xf>
    <xf numFmtId="0" fontId="0" fillId="8" borderId="93" xfId="0" applyFill="1" applyBorder="1" applyAlignment="1">
      <alignment horizontal="center"/>
    </xf>
    <xf numFmtId="0" fontId="0" fillId="8" borderId="97" xfId="0" applyFill="1" applyBorder="1" applyAlignment="1">
      <alignment horizontal="center"/>
    </xf>
    <xf numFmtId="0" fontId="0" fillId="9" borderId="99" xfId="0" applyFill="1" applyBorder="1"/>
    <xf numFmtId="0" fontId="0" fillId="9" borderId="102" xfId="0" applyFill="1" applyBorder="1" applyAlignment="1">
      <alignment horizontal="center"/>
    </xf>
    <xf numFmtId="0" fontId="0" fillId="9" borderId="99" xfId="0" applyFill="1" applyBorder="1" applyAlignment="1">
      <alignment horizontal="center"/>
    </xf>
    <xf numFmtId="0" fontId="0" fillId="9" borderId="103" xfId="0" applyFill="1" applyBorder="1" applyAlignment="1">
      <alignment horizontal="center"/>
    </xf>
    <xf numFmtId="0" fontId="0" fillId="8" borderId="99" xfId="0" applyFill="1" applyBorder="1"/>
    <xf numFmtId="0" fontId="0" fillId="8" borderId="102" xfId="0" applyFill="1" applyBorder="1" applyAlignment="1">
      <alignment horizontal="center"/>
    </xf>
    <xf numFmtId="0" fontId="0" fillId="8" borderId="99" xfId="0" applyFill="1" applyBorder="1" applyAlignment="1">
      <alignment horizontal="center"/>
    </xf>
    <xf numFmtId="0" fontId="0" fillId="8" borderId="103" xfId="0" applyFill="1" applyBorder="1" applyAlignment="1">
      <alignment horizontal="center"/>
    </xf>
    <xf numFmtId="0" fontId="0" fillId="8" borderId="105" xfId="0" applyFill="1" applyBorder="1"/>
    <xf numFmtId="0" fontId="0" fillId="8" borderId="108" xfId="0" applyFill="1" applyBorder="1" applyAlignment="1">
      <alignment horizontal="center"/>
    </xf>
    <xf numFmtId="0" fontId="0" fillId="8" borderId="109" xfId="0" applyFill="1" applyBorder="1" applyAlignment="1">
      <alignment horizontal="center"/>
    </xf>
    <xf numFmtId="0" fontId="12" fillId="8" borderId="109" xfId="0" applyFont="1" applyFill="1" applyBorder="1" applyAlignment="1">
      <alignment horizontal="center"/>
    </xf>
    <xf numFmtId="0" fontId="0" fillId="8" borderId="105" xfId="0" applyFill="1" applyBorder="1" applyAlignment="1">
      <alignment horizontal="center"/>
    </xf>
    <xf numFmtId="0" fontId="0" fillId="8" borderId="110" xfId="0" applyFill="1" applyBorder="1" applyAlignment="1">
      <alignment horizontal="center"/>
    </xf>
    <xf numFmtId="0" fontId="0" fillId="8" borderId="113" xfId="0" applyFill="1" applyBorder="1"/>
    <xf numFmtId="0" fontId="0" fillId="8" borderId="108" xfId="0" applyFill="1" applyBorder="1"/>
    <xf numFmtId="0" fontId="0" fillId="8" borderId="46" xfId="0" applyFill="1" applyBorder="1" applyAlignment="1">
      <alignment horizontal="left"/>
    </xf>
    <xf numFmtId="0" fontId="0" fillId="8" borderId="51" xfId="0" applyFill="1" applyBorder="1"/>
    <xf numFmtId="0" fontId="5" fillId="8" borderId="116" xfId="0" applyFont="1" applyFill="1" applyBorder="1"/>
    <xf numFmtId="0" fontId="0" fillId="8" borderId="117" xfId="0" applyFill="1" applyBorder="1"/>
    <xf numFmtId="0" fontId="0" fillId="0" borderId="46" xfId="0" applyBorder="1" applyAlignment="1">
      <alignment horizontal="left"/>
    </xf>
    <xf numFmtId="0" fontId="0" fillId="0" borderId="46" xfId="0" applyBorder="1"/>
    <xf numFmtId="0" fontId="0" fillId="0" borderId="51" xfId="0" applyBorder="1"/>
    <xf numFmtId="0" fontId="5" fillId="0" borderId="116" xfId="0" applyFont="1" applyBorder="1"/>
    <xf numFmtId="0" fontId="0" fillId="0" borderId="45" xfId="0" applyBorder="1"/>
    <xf numFmtId="0" fontId="0" fillId="0" borderId="117" xfId="0" applyBorder="1"/>
    <xf numFmtId="0" fontId="7" fillId="6" borderId="13" xfId="0" applyFont="1" applyFill="1" applyBorder="1"/>
    <xf numFmtId="0" fontId="0" fillId="6" borderId="13" xfId="0" applyFill="1" applyBorder="1"/>
    <xf numFmtId="0" fontId="5" fillId="0" borderId="91" xfId="0" applyFont="1" applyBorder="1"/>
    <xf numFmtId="0" fontId="5" fillId="0" borderId="90" xfId="0" applyFont="1" applyBorder="1"/>
    <xf numFmtId="0" fontId="0" fillId="9" borderId="122" xfId="0" applyFill="1" applyBorder="1" applyAlignment="1">
      <alignment horizontal="center"/>
    </xf>
    <xf numFmtId="0" fontId="0" fillId="9" borderId="123" xfId="0" applyFill="1" applyBorder="1"/>
    <xf numFmtId="0" fontId="0" fillId="9" borderId="124" xfId="0" applyFill="1" applyBorder="1"/>
    <xf numFmtId="0" fontId="0" fillId="8" borderId="120" xfId="0" applyFill="1" applyBorder="1"/>
    <xf numFmtId="0" fontId="0" fillId="8" borderId="121" xfId="0" applyFill="1" applyBorder="1"/>
    <xf numFmtId="0" fontId="0" fillId="0" borderId="122" xfId="0" applyBorder="1" applyAlignment="1">
      <alignment horizontal="center"/>
    </xf>
    <xf numFmtId="0" fontId="0" fillId="8" borderId="123" xfId="0" applyFill="1" applyBorder="1"/>
    <xf numFmtId="0" fontId="0" fillId="8" borderId="124" xfId="0" applyFill="1" applyBorder="1"/>
    <xf numFmtId="0" fontId="0" fillId="8" borderId="124" xfId="0" applyFill="1" applyBorder="1" applyAlignment="1">
      <alignment horizontal="center"/>
    </xf>
    <xf numFmtId="0" fontId="0" fillId="9" borderId="124" xfId="0" applyFill="1" applyBorder="1" applyAlignment="1">
      <alignment horizontal="center"/>
    </xf>
    <xf numFmtId="0" fontId="0" fillId="9" borderId="0" xfId="0" applyFill="1"/>
    <xf numFmtId="0" fontId="0" fillId="8" borderId="122" xfId="0" applyFill="1" applyBorder="1" applyAlignment="1">
      <alignment horizontal="center"/>
    </xf>
    <xf numFmtId="0" fontId="0" fillId="8" borderId="123" xfId="0" applyFill="1" applyBorder="1" applyAlignment="1">
      <alignment horizontal="left"/>
    </xf>
    <xf numFmtId="0" fontId="0" fillId="9" borderId="123" xfId="0" applyFill="1" applyBorder="1" applyAlignment="1">
      <alignment horizontal="left"/>
    </xf>
    <xf numFmtId="0" fontId="0" fillId="8" borderId="127" xfId="0" applyFill="1" applyBorder="1" applyAlignment="1">
      <alignment horizontal="center"/>
    </xf>
    <xf numFmtId="0" fontId="0" fillId="8" borderId="128" xfId="0" applyFill="1" applyBorder="1" applyAlignment="1">
      <alignment horizontal="left"/>
    </xf>
    <xf numFmtId="0" fontId="0" fillId="8" borderId="129" xfId="0" applyFill="1" applyBorder="1"/>
    <xf numFmtId="0" fontId="0" fillId="8" borderId="129" xfId="0" applyFill="1" applyBorder="1" applyAlignment="1">
      <alignment horizontal="center"/>
    </xf>
    <xf numFmtId="0" fontId="0" fillId="0" borderId="0" xfId="0" applyAlignment="1">
      <alignment horizontal="center"/>
    </xf>
    <xf numFmtId="0" fontId="0" fillId="0" borderId="130" xfId="0" applyBorder="1"/>
    <xf numFmtId="0" fontId="0" fillId="0" borderId="131" xfId="0" applyBorder="1"/>
    <xf numFmtId="0" fontId="0" fillId="0" borderId="132" xfId="0" applyBorder="1"/>
    <xf numFmtId="0" fontId="0" fillId="0" borderId="133" xfId="0" applyBorder="1"/>
    <xf numFmtId="0" fontId="0" fillId="0" borderId="134" xfId="0" applyBorder="1"/>
    <xf numFmtId="0" fontId="5" fillId="0" borderId="118" xfId="0" applyFont="1" applyBorder="1" applyAlignment="1">
      <alignment horizontal="center"/>
    </xf>
    <xf numFmtId="0" fontId="5" fillId="0" borderId="14" xfId="0" applyFont="1" applyBorder="1" applyAlignment="1">
      <alignment horizontal="center"/>
    </xf>
    <xf numFmtId="0" fontId="5" fillId="0" borderId="135" xfId="0" applyFont="1" applyBorder="1"/>
    <xf numFmtId="0" fontId="0" fillId="9" borderId="136" xfId="0" applyFill="1" applyBorder="1" applyAlignment="1">
      <alignment horizontal="center"/>
    </xf>
    <xf numFmtId="0" fontId="0" fillId="9" borderId="126" xfId="0" applyFill="1" applyBorder="1"/>
    <xf numFmtId="0" fontId="0" fillId="9" borderId="125" xfId="0" applyFill="1" applyBorder="1"/>
    <xf numFmtId="0" fontId="0" fillId="9" borderId="137" xfId="0" applyFill="1" applyBorder="1" applyAlignment="1">
      <alignment horizontal="center"/>
    </xf>
    <xf numFmtId="0" fontId="0" fillId="9" borderId="138" xfId="0" applyFill="1" applyBorder="1" applyAlignment="1">
      <alignment horizontal="center"/>
    </xf>
    <xf numFmtId="0" fontId="0" fillId="8" borderId="134" xfId="0" applyFill="1" applyBorder="1"/>
    <xf numFmtId="0" fontId="0" fillId="8" borderId="139" xfId="0" applyFill="1" applyBorder="1"/>
    <xf numFmtId="0" fontId="0" fillId="8" borderId="123" xfId="0" applyFill="1" applyBorder="1" applyAlignment="1">
      <alignment horizontal="center"/>
    </xf>
    <xf numFmtId="0" fontId="14" fillId="0" borderId="0" xfId="0" applyFont="1"/>
    <xf numFmtId="164" fontId="14" fillId="0" borderId="0" xfId="0" applyNumberFormat="1" applyFont="1"/>
    <xf numFmtId="0" fontId="14" fillId="8" borderId="102" xfId="0" applyFont="1" applyFill="1" applyBorder="1"/>
    <xf numFmtId="0" fontId="14" fillId="8" borderId="0" xfId="0" applyFont="1" applyFill="1"/>
    <xf numFmtId="164" fontId="20" fillId="9" borderId="144" xfId="0" applyNumberFormat="1" applyFont="1" applyFill="1" applyBorder="1" applyAlignment="1">
      <alignment horizontal="center"/>
    </xf>
    <xf numFmtId="0" fontId="20" fillId="0" borderId="0" xfId="0" applyFont="1"/>
    <xf numFmtId="0" fontId="20" fillId="9" borderId="145" xfId="0" applyFont="1" applyFill="1" applyBorder="1" applyAlignment="1">
      <alignment vertical="top"/>
    </xf>
    <xf numFmtId="0" fontId="20" fillId="9" borderId="146" xfId="0" applyFont="1" applyFill="1" applyBorder="1" applyAlignment="1">
      <alignment vertical="top"/>
    </xf>
    <xf numFmtId="0" fontId="20" fillId="9" borderId="147" xfId="0" applyFont="1" applyFill="1" applyBorder="1" applyAlignment="1">
      <alignment vertical="top" wrapText="1"/>
    </xf>
    <xf numFmtId="0" fontId="20" fillId="9" borderId="146" xfId="0" applyFont="1" applyFill="1" applyBorder="1" applyAlignment="1">
      <alignment vertical="top" wrapText="1"/>
    </xf>
    <xf numFmtId="0" fontId="20" fillId="9" borderId="147" xfId="0" applyFont="1" applyFill="1" applyBorder="1" applyAlignment="1">
      <alignment vertical="top"/>
    </xf>
    <xf numFmtId="0" fontId="20" fillId="9" borderId="148" xfId="0" applyFont="1" applyFill="1" applyBorder="1" applyAlignment="1">
      <alignment vertical="top"/>
    </xf>
    <xf numFmtId="0" fontId="20" fillId="9" borderId="90" xfId="0" applyFont="1" applyFill="1" applyBorder="1" applyAlignment="1">
      <alignment vertical="top"/>
    </xf>
    <xf numFmtId="0" fontId="20" fillId="9" borderId="119" xfId="0" applyFont="1" applyFill="1" applyBorder="1" applyAlignment="1">
      <alignment vertical="top"/>
    </xf>
    <xf numFmtId="0" fontId="20" fillId="9" borderId="149" xfId="0" applyFont="1" applyFill="1" applyBorder="1" applyAlignment="1">
      <alignment vertical="top"/>
    </xf>
    <xf numFmtId="0" fontId="14" fillId="10" borderId="150" xfId="0" applyFont="1" applyFill="1" applyBorder="1" applyAlignment="1">
      <alignment horizontal="center" vertical="center"/>
    </xf>
    <xf numFmtId="0" fontId="14" fillId="10" borderId="151" xfId="0" applyFont="1" applyFill="1" applyBorder="1" applyAlignment="1">
      <alignment horizontal="left" vertical="center"/>
    </xf>
    <xf numFmtId="0" fontId="14" fillId="10" borderId="152" xfId="0" applyFont="1" applyFill="1" applyBorder="1" applyAlignment="1">
      <alignment horizontal="left" vertical="center"/>
    </xf>
    <xf numFmtId="0" fontId="14" fillId="10" borderId="154" xfId="0" applyFont="1" applyFill="1" applyBorder="1" applyAlignment="1">
      <alignment vertical="top"/>
    </xf>
    <xf numFmtId="0" fontId="14" fillId="10" borderId="146" xfId="0" applyFont="1" applyFill="1" applyBorder="1" applyAlignment="1">
      <alignment vertical="top"/>
    </xf>
    <xf numFmtId="164" fontId="14" fillId="10" borderId="146" xfId="0" applyNumberFormat="1" applyFont="1" applyFill="1" applyBorder="1" applyAlignment="1">
      <alignment vertical="top"/>
    </xf>
    <xf numFmtId="164" fontId="14" fillId="10" borderId="155" xfId="0" applyNumberFormat="1" applyFont="1" applyFill="1" applyBorder="1" applyAlignment="1">
      <alignment vertical="top"/>
    </xf>
    <xf numFmtId="164" fontId="14" fillId="10" borderId="156" xfId="0" applyNumberFormat="1" applyFont="1" applyFill="1" applyBorder="1" applyAlignment="1">
      <alignment vertical="top"/>
    </xf>
    <xf numFmtId="164" fontId="14" fillId="10" borderId="140" xfId="0" applyNumberFormat="1" applyFont="1" applyFill="1" applyBorder="1" applyAlignment="1">
      <alignment vertical="top"/>
    </xf>
    <xf numFmtId="0" fontId="21" fillId="11" borderId="150" xfId="0" applyFont="1" applyFill="1" applyBorder="1" applyAlignment="1">
      <alignment horizontal="center" vertical="center"/>
    </xf>
    <xf numFmtId="0" fontId="14" fillId="11" borderId="150" xfId="0" applyFont="1" applyFill="1" applyBorder="1" applyAlignment="1">
      <alignment horizontal="center" vertical="center"/>
    </xf>
    <xf numFmtId="0" fontId="22" fillId="12" borderId="150" xfId="0" applyFont="1" applyFill="1" applyBorder="1" applyAlignment="1">
      <alignment horizontal="center" vertical="center"/>
    </xf>
    <xf numFmtId="0" fontId="14" fillId="11" borderId="150" xfId="0" applyFont="1" applyFill="1" applyBorder="1" applyAlignment="1">
      <alignment vertical="center" wrapText="1"/>
    </xf>
    <xf numFmtId="0" fontId="14" fillId="11" borderId="159" xfId="0" applyFont="1" applyFill="1" applyBorder="1" applyAlignment="1">
      <alignment vertical="center"/>
    </xf>
    <xf numFmtId="164" fontId="14" fillId="11" borderId="153" xfId="0" applyNumberFormat="1" applyFont="1" applyFill="1" applyBorder="1" applyAlignment="1">
      <alignment vertical="center" wrapText="1"/>
    </xf>
    <xf numFmtId="164" fontId="14" fillId="11" borderId="153" xfId="1" applyNumberFormat="1" applyFont="1" applyFill="1" applyBorder="1" applyAlignment="1">
      <alignment vertical="center" wrapText="1"/>
    </xf>
    <xf numFmtId="164" fontId="14" fillId="11" borderId="160" xfId="1" applyNumberFormat="1" applyFont="1" applyFill="1" applyBorder="1" applyAlignment="1">
      <alignment vertical="center"/>
    </xf>
    <xf numFmtId="164" fontId="14" fillId="11" borderId="161" xfId="1" applyNumberFormat="1" applyFont="1" applyFill="1" applyBorder="1" applyAlignment="1">
      <alignment vertical="center"/>
    </xf>
    <xf numFmtId="164" fontId="14" fillId="0" borderId="162" xfId="1" applyNumberFormat="1" applyFont="1" applyFill="1" applyBorder="1" applyAlignment="1">
      <alignment vertical="top"/>
    </xf>
    <xf numFmtId="0" fontId="21" fillId="10" borderId="150" xfId="0" applyFont="1" applyFill="1" applyBorder="1" applyAlignment="1">
      <alignment horizontal="center" vertical="center"/>
    </xf>
    <xf numFmtId="0" fontId="22" fillId="13" borderId="150" xfId="0" applyFont="1" applyFill="1" applyBorder="1" applyAlignment="1">
      <alignment horizontal="center" vertical="center"/>
    </xf>
    <xf numFmtId="0" fontId="0" fillId="10" borderId="150" xfId="0" applyFill="1" applyBorder="1" applyAlignment="1">
      <alignment horizontal="left" vertical="center"/>
    </xf>
    <xf numFmtId="0" fontId="14" fillId="10" borderId="159" xfId="0" applyFont="1" applyFill="1" applyBorder="1" applyAlignment="1">
      <alignment vertical="center"/>
    </xf>
    <xf numFmtId="164" fontId="14" fillId="10" borderId="153" xfId="0" applyNumberFormat="1" applyFont="1" applyFill="1" applyBorder="1" applyAlignment="1">
      <alignment vertical="center" wrapText="1"/>
    </xf>
    <xf numFmtId="164" fontId="14" fillId="10" borderId="153" xfId="1" applyNumberFormat="1" applyFont="1" applyFill="1" applyBorder="1" applyAlignment="1">
      <alignment vertical="center" wrapText="1"/>
    </xf>
    <xf numFmtId="164" fontId="14" fillId="10" borderId="163" xfId="1" applyNumberFormat="1" applyFont="1" applyFill="1" applyBorder="1" applyAlignment="1">
      <alignment vertical="center"/>
    </xf>
    <xf numFmtId="164" fontId="14" fillId="10" borderId="161" xfId="1" applyNumberFormat="1" applyFont="1" applyFill="1" applyBorder="1" applyAlignment="1">
      <alignment vertical="center"/>
    </xf>
    <xf numFmtId="0" fontId="23" fillId="11" borderId="150" xfId="0" applyFont="1" applyFill="1" applyBorder="1" applyAlignment="1">
      <alignment horizontal="center" vertical="center"/>
    </xf>
    <xf numFmtId="0" fontId="23" fillId="11" borderId="150" xfId="0" applyFont="1" applyFill="1" applyBorder="1" applyAlignment="1">
      <alignment vertical="center"/>
    </xf>
    <xf numFmtId="0" fontId="14" fillId="11" borderId="159" xfId="2" applyFont="1" applyFill="1" applyBorder="1" applyAlignment="1">
      <alignment vertical="center"/>
    </xf>
    <xf numFmtId="164" fontId="14" fillId="11" borderId="153" xfId="1" applyNumberFormat="1" applyFont="1" applyFill="1" applyBorder="1" applyAlignment="1">
      <alignment vertical="center"/>
    </xf>
    <xf numFmtId="164" fontId="14" fillId="11" borderId="163" xfId="1" applyNumberFormat="1" applyFont="1" applyFill="1" applyBorder="1" applyAlignment="1">
      <alignment vertical="center"/>
    </xf>
    <xf numFmtId="0" fontId="14" fillId="11" borderId="153" xfId="0" applyFont="1" applyFill="1" applyBorder="1" applyAlignment="1">
      <alignment vertical="center"/>
    </xf>
    <xf numFmtId="0" fontId="0" fillId="11" borderId="159" xfId="2" applyFont="1" applyFill="1" applyBorder="1" applyAlignment="1">
      <alignment vertical="center"/>
    </xf>
    <xf numFmtId="0" fontId="23" fillId="10" borderId="150" xfId="0" applyFont="1" applyFill="1" applyBorder="1" applyAlignment="1">
      <alignment horizontal="center" vertical="center"/>
    </xf>
    <xf numFmtId="0" fontId="23" fillId="10" borderId="150" xfId="0" applyFont="1" applyFill="1" applyBorder="1" applyAlignment="1">
      <alignment vertical="center"/>
    </xf>
    <xf numFmtId="0" fontId="0" fillId="10" borderId="159" xfId="2" applyFont="1" applyFill="1" applyBorder="1" applyAlignment="1">
      <alignment vertical="center"/>
    </xf>
    <xf numFmtId="0" fontId="14" fillId="10" borderId="153" xfId="0" applyFont="1" applyFill="1" applyBorder="1" applyAlignment="1">
      <alignment vertical="center"/>
    </xf>
    <xf numFmtId="164" fontId="14" fillId="10" borderId="153" xfId="1" applyNumberFormat="1" applyFont="1" applyFill="1" applyBorder="1" applyAlignment="1">
      <alignment vertical="center"/>
    </xf>
    <xf numFmtId="164" fontId="14" fillId="10" borderId="164" xfId="1" applyNumberFormat="1" applyFont="1" applyFill="1" applyBorder="1" applyAlignment="1">
      <alignment vertical="center"/>
    </xf>
    <xf numFmtId="0" fontId="21" fillId="8" borderId="150" xfId="0" applyFont="1" applyFill="1" applyBorder="1" applyAlignment="1">
      <alignment horizontal="center" vertical="center"/>
    </xf>
    <xf numFmtId="0" fontId="23" fillId="8" borderId="150" xfId="0" applyFont="1" applyFill="1" applyBorder="1" applyAlignment="1">
      <alignment horizontal="center" vertical="center"/>
    </xf>
    <xf numFmtId="0" fontId="23" fillId="8" borderId="150" xfId="0" applyFont="1" applyFill="1" applyBorder="1" applyAlignment="1">
      <alignment vertical="center"/>
    </xf>
    <xf numFmtId="0" fontId="14" fillId="8" borderId="159" xfId="0" applyFont="1" applyFill="1" applyBorder="1" applyAlignment="1">
      <alignment vertical="center"/>
    </xf>
    <xf numFmtId="0" fontId="14" fillId="8" borderId="153" xfId="0" applyFont="1" applyFill="1" applyBorder="1" applyAlignment="1">
      <alignment vertical="center"/>
    </xf>
    <xf numFmtId="164" fontId="14" fillId="8" borderId="163" xfId="1" applyNumberFormat="1" applyFont="1" applyFill="1" applyBorder="1" applyAlignment="1">
      <alignment horizontal="left"/>
    </xf>
    <xf numFmtId="164" fontId="14" fillId="8" borderId="165" xfId="1" applyNumberFormat="1" applyFont="1" applyFill="1" applyBorder="1" applyAlignment="1">
      <alignment horizontal="left"/>
    </xf>
    <xf numFmtId="164" fontId="14" fillId="8" borderId="166" xfId="1" applyNumberFormat="1" applyFont="1" applyFill="1" applyBorder="1" applyAlignment="1">
      <alignment vertical="center" wrapText="1"/>
    </xf>
    <xf numFmtId="0" fontId="23" fillId="8" borderId="159" xfId="2" applyFont="1" applyFill="1" applyBorder="1" applyAlignment="1">
      <alignment vertical="center"/>
    </xf>
    <xf numFmtId="164" fontId="14" fillId="8" borderId="153" xfId="1" applyNumberFormat="1" applyFont="1" applyFill="1" applyBorder="1" applyAlignment="1">
      <alignment vertical="center"/>
    </xf>
    <xf numFmtId="0" fontId="0" fillId="8" borderId="159" xfId="2" applyFont="1" applyFill="1" applyBorder="1" applyAlignment="1">
      <alignment vertical="center"/>
    </xf>
    <xf numFmtId="0" fontId="14" fillId="8" borderId="163" xfId="0" applyFont="1" applyFill="1" applyBorder="1" applyAlignment="1">
      <alignment vertical="center"/>
    </xf>
    <xf numFmtId="164" fontId="14" fillId="10" borderId="167" xfId="1" applyNumberFormat="1" applyFont="1" applyFill="1" applyBorder="1" applyAlignment="1">
      <alignment vertical="center" wrapText="1"/>
    </xf>
    <xf numFmtId="164" fontId="14" fillId="10" borderId="167" xfId="1" applyNumberFormat="1" applyFont="1" applyFill="1" applyBorder="1" applyAlignment="1">
      <alignment vertical="center"/>
    </xf>
    <xf numFmtId="164" fontId="14" fillId="10" borderId="160" xfId="1" applyNumberFormat="1" applyFont="1" applyFill="1" applyBorder="1" applyAlignment="1">
      <alignment vertical="center"/>
    </xf>
    <xf numFmtId="164" fontId="14" fillId="10" borderId="140" xfId="1" applyNumberFormat="1" applyFont="1" applyFill="1" applyBorder="1" applyAlignment="1">
      <alignment vertical="center"/>
    </xf>
    <xf numFmtId="164" fontId="14" fillId="8" borderId="153" xfId="0" applyNumberFormat="1" applyFont="1" applyFill="1" applyBorder="1" applyAlignment="1">
      <alignment vertical="center" wrapText="1"/>
    </xf>
    <xf numFmtId="0" fontId="14" fillId="8" borderId="163" xfId="1" applyNumberFormat="1" applyFont="1" applyFill="1" applyBorder="1" applyAlignment="1">
      <alignment vertical="center"/>
    </xf>
    <xf numFmtId="0" fontId="14" fillId="8" borderId="165" xfId="1" applyNumberFormat="1" applyFont="1" applyFill="1" applyBorder="1" applyAlignment="1">
      <alignment vertical="center"/>
    </xf>
    <xf numFmtId="164" fontId="14" fillId="8" borderId="166" xfId="1" applyNumberFormat="1" applyFont="1" applyFill="1" applyBorder="1" applyAlignment="1">
      <alignment vertical="center"/>
    </xf>
    <xf numFmtId="164" fontId="14" fillId="10" borderId="165" xfId="1" applyNumberFormat="1" applyFont="1" applyFill="1" applyBorder="1" applyAlignment="1">
      <alignment vertical="center"/>
    </xf>
    <xf numFmtId="0" fontId="14" fillId="8" borderId="159" xfId="2" applyFont="1" applyFill="1" applyBorder="1" applyAlignment="1">
      <alignment vertical="center"/>
    </xf>
    <xf numFmtId="0" fontId="0" fillId="8" borderId="159" xfId="4" applyFont="1" applyFill="1" applyBorder="1" applyAlignment="1">
      <alignment vertical="center"/>
    </xf>
    <xf numFmtId="164" fontId="14" fillId="8" borderId="163" xfId="0" applyNumberFormat="1" applyFont="1" applyFill="1" applyBorder="1" applyAlignment="1">
      <alignment vertical="center" wrapText="1"/>
    </xf>
    <xf numFmtId="0" fontId="14" fillId="8" borderId="168" xfId="1" applyNumberFormat="1" applyFont="1" applyFill="1" applyBorder="1" applyAlignment="1">
      <alignment vertical="center"/>
    </xf>
    <xf numFmtId="0" fontId="14" fillId="8" borderId="169" xfId="1" applyNumberFormat="1" applyFont="1" applyFill="1" applyBorder="1" applyAlignment="1">
      <alignment vertical="center"/>
    </xf>
    <xf numFmtId="0" fontId="0" fillId="10" borderId="159" xfId="4" applyFont="1" applyFill="1" applyBorder="1" applyAlignment="1">
      <alignment vertical="center"/>
    </xf>
    <xf numFmtId="164" fontId="14" fillId="10" borderId="163" xfId="0" applyNumberFormat="1" applyFont="1" applyFill="1" applyBorder="1" applyAlignment="1">
      <alignment vertical="center" wrapText="1"/>
    </xf>
    <xf numFmtId="164" fontId="14" fillId="10" borderId="150" xfId="1" applyNumberFormat="1" applyFont="1" applyFill="1" applyBorder="1" applyAlignment="1">
      <alignment vertical="center"/>
    </xf>
    <xf numFmtId="164" fontId="14" fillId="10" borderId="150" xfId="0" applyNumberFormat="1" applyFont="1" applyFill="1" applyBorder="1" applyAlignment="1">
      <alignment vertical="center"/>
    </xf>
    <xf numFmtId="164" fontId="14" fillId="10" borderId="170" xfId="1" applyNumberFormat="1" applyFont="1" applyFill="1" applyBorder="1" applyAlignment="1">
      <alignment vertical="center"/>
    </xf>
    <xf numFmtId="0" fontId="14" fillId="8" borderId="159" xfId="4" applyFont="1" applyFill="1" applyBorder="1" applyAlignment="1">
      <alignment vertical="center"/>
    </xf>
    <xf numFmtId="164" fontId="14" fillId="8" borderId="170" xfId="1" applyNumberFormat="1" applyFont="1" applyFill="1" applyBorder="1" applyAlignment="1">
      <alignment vertical="center"/>
    </xf>
    <xf numFmtId="164" fontId="14" fillId="8" borderId="171" xfId="1" applyNumberFormat="1" applyFont="1" applyFill="1" applyBorder="1" applyAlignment="1">
      <alignment vertical="center"/>
    </xf>
    <xf numFmtId="0" fontId="14" fillId="10" borderId="159" xfId="4" applyFont="1" applyFill="1" applyBorder="1" applyAlignment="1">
      <alignment vertical="center"/>
    </xf>
    <xf numFmtId="164" fontId="14" fillId="8" borderId="150" xfId="1" applyNumberFormat="1" applyFont="1" applyFill="1" applyBorder="1" applyAlignment="1">
      <alignment vertical="center"/>
    </xf>
    <xf numFmtId="0" fontId="14" fillId="10" borderId="159" xfId="3" applyFont="1" applyFill="1" applyBorder="1" applyAlignment="1">
      <alignment vertical="center"/>
    </xf>
    <xf numFmtId="164" fontId="14" fillId="10" borderId="173" xfId="1" applyNumberFormat="1" applyFont="1" applyFill="1" applyBorder="1" applyAlignment="1">
      <alignment vertical="center"/>
    </xf>
    <xf numFmtId="164" fontId="14" fillId="10" borderId="0" xfId="1" applyNumberFormat="1" applyFont="1" applyFill="1" applyBorder="1" applyAlignment="1">
      <alignment vertical="center"/>
    </xf>
    <xf numFmtId="164" fontId="14" fillId="10" borderId="173" xfId="1" applyNumberFormat="1" applyFont="1" applyFill="1" applyBorder="1" applyAlignment="1">
      <alignment horizontal="center" vertical="center"/>
    </xf>
    <xf numFmtId="164" fontId="14" fillId="10" borderId="174" xfId="1" applyNumberFormat="1" applyFont="1" applyFill="1" applyBorder="1" applyAlignment="1">
      <alignment vertical="center"/>
    </xf>
    <xf numFmtId="0" fontId="14" fillId="11" borderId="159" xfId="3" applyFont="1" applyFill="1" applyBorder="1" applyAlignment="1">
      <alignment vertical="center"/>
    </xf>
    <xf numFmtId="164" fontId="14" fillId="11" borderId="150" xfId="1" applyNumberFormat="1" applyFont="1" applyFill="1" applyBorder="1" applyAlignment="1">
      <alignment vertical="center"/>
    </xf>
    <xf numFmtId="0" fontId="14" fillId="8" borderId="150" xfId="1" applyNumberFormat="1" applyFont="1" applyFill="1" applyBorder="1" applyAlignment="1">
      <alignment vertical="center"/>
    </xf>
    <xf numFmtId="0" fontId="14" fillId="8" borderId="170" xfId="1" applyNumberFormat="1" applyFont="1" applyFill="1" applyBorder="1" applyAlignment="1">
      <alignment vertical="center"/>
    </xf>
    <xf numFmtId="164" fontId="14" fillId="11" borderId="170" xfId="1" applyNumberFormat="1" applyFont="1" applyFill="1" applyBorder="1" applyAlignment="1">
      <alignment vertical="center"/>
    </xf>
    <xf numFmtId="164" fontId="14" fillId="11" borderId="167" xfId="1" applyNumberFormat="1" applyFont="1" applyFill="1" applyBorder="1" applyAlignment="1">
      <alignment vertical="center"/>
    </xf>
    <xf numFmtId="164" fontId="14" fillId="8" borderId="175" xfId="1" applyNumberFormat="1" applyFont="1" applyFill="1" applyBorder="1" applyAlignment="1">
      <alignment vertical="center"/>
    </xf>
    <xf numFmtId="164" fontId="14" fillId="9" borderId="167" xfId="0" applyNumberFormat="1" applyFont="1" applyFill="1" applyBorder="1" applyAlignment="1">
      <alignment vertical="top"/>
    </xf>
    <xf numFmtId="164" fontId="14" fillId="9" borderId="160" xfId="0" applyNumberFormat="1" applyFont="1" applyFill="1" applyBorder="1" applyAlignment="1">
      <alignment vertical="top"/>
    </xf>
    <xf numFmtId="164" fontId="14" fillId="9" borderId="176" xfId="0" applyNumberFormat="1" applyFont="1" applyFill="1" applyBorder="1" applyAlignment="1">
      <alignment vertical="top"/>
    </xf>
    <xf numFmtId="164" fontId="14" fillId="9" borderId="177" xfId="0" applyNumberFormat="1" applyFont="1" applyFill="1" applyBorder="1" applyAlignment="1">
      <alignment vertical="top"/>
    </xf>
    <xf numFmtId="164" fontId="14" fillId="9" borderId="178" xfId="0" applyNumberFormat="1" applyFont="1" applyFill="1" applyBorder="1"/>
    <xf numFmtId="164" fontId="14" fillId="9" borderId="179" xfId="0" applyNumberFormat="1" applyFont="1" applyFill="1" applyBorder="1"/>
    <xf numFmtId="164" fontId="14" fillId="9" borderId="180" xfId="0" applyNumberFormat="1" applyFont="1" applyFill="1" applyBorder="1"/>
    <xf numFmtId="164" fontId="14" fillId="9" borderId="181" xfId="0" applyNumberFormat="1" applyFont="1" applyFill="1" applyBorder="1"/>
    <xf numFmtId="0" fontId="14" fillId="0" borderId="0" xfId="0" applyFont="1" applyAlignment="1">
      <alignment wrapText="1"/>
    </xf>
    <xf numFmtId="0" fontId="20" fillId="9" borderId="182" xfId="0" applyFont="1" applyFill="1" applyBorder="1" applyAlignment="1">
      <alignment horizontal="center" vertical="center"/>
    </xf>
    <xf numFmtId="0" fontId="20" fillId="9" borderId="146" xfId="0" applyFont="1" applyFill="1" applyBorder="1" applyAlignment="1">
      <alignment horizontal="center" vertical="center"/>
    </xf>
    <xf numFmtId="0" fontId="20" fillId="9" borderId="146" xfId="0" applyFont="1" applyFill="1" applyBorder="1" applyAlignment="1">
      <alignment horizontal="center" vertical="center" wrapText="1"/>
    </xf>
    <xf numFmtId="0" fontId="20" fillId="9" borderId="146" xfId="0" applyFont="1" applyFill="1" applyBorder="1" applyAlignment="1">
      <alignment vertical="center" wrapText="1"/>
    </xf>
    <xf numFmtId="0" fontId="20" fillId="9" borderId="155" xfId="0" applyFont="1" applyFill="1" applyBorder="1" applyAlignment="1">
      <alignment vertical="center" wrapText="1"/>
    </xf>
    <xf numFmtId="0" fontId="20" fillId="9" borderId="155" xfId="0" applyFont="1" applyFill="1" applyBorder="1" applyAlignment="1">
      <alignment vertical="center"/>
    </xf>
    <xf numFmtId="0" fontId="20" fillId="9" borderId="90" xfId="0" applyFont="1" applyFill="1" applyBorder="1" applyAlignment="1">
      <alignment vertical="center"/>
    </xf>
    <xf numFmtId="0" fontId="21" fillId="8" borderId="183" xfId="0" applyFont="1" applyFill="1" applyBorder="1" applyAlignment="1">
      <alignment horizontal="center" vertical="center"/>
    </xf>
    <xf numFmtId="0" fontId="14" fillId="8" borderId="184" xfId="0" applyFont="1" applyFill="1" applyBorder="1" applyAlignment="1">
      <alignment vertical="center"/>
    </xf>
    <xf numFmtId="164" fontId="14" fillId="8" borderId="184" xfId="1" applyNumberFormat="1" applyFont="1" applyFill="1" applyBorder="1" applyAlignment="1">
      <alignment vertical="center"/>
    </xf>
    <xf numFmtId="164" fontId="14" fillId="8" borderId="184" xfId="0" applyNumberFormat="1" applyFont="1" applyFill="1" applyBorder="1" applyAlignment="1">
      <alignment vertical="center" wrapText="1"/>
    </xf>
    <xf numFmtId="2" fontId="21" fillId="8" borderId="183" xfId="0" applyNumberFormat="1" applyFont="1" applyFill="1" applyBorder="1" applyAlignment="1">
      <alignment horizontal="center" vertical="center"/>
    </xf>
    <xf numFmtId="0" fontId="14" fillId="8" borderId="159" xfId="3" applyFont="1" applyFill="1" applyBorder="1" applyAlignment="1">
      <alignment vertical="center"/>
    </xf>
    <xf numFmtId="0" fontId="21" fillId="8" borderId="185" xfId="0" applyFont="1" applyFill="1" applyBorder="1" applyAlignment="1">
      <alignment horizontal="center" vertical="center"/>
    </xf>
    <xf numFmtId="0" fontId="23" fillId="8" borderId="186" xfId="0" applyFont="1" applyFill="1" applyBorder="1" applyAlignment="1">
      <alignment horizontal="center" vertical="center"/>
    </xf>
    <xf numFmtId="0" fontId="23" fillId="8" borderId="186" xfId="0" applyFont="1" applyFill="1" applyBorder="1" applyAlignment="1">
      <alignment vertical="center"/>
    </xf>
    <xf numFmtId="0" fontId="14" fillId="8" borderId="187" xfId="0" applyFont="1" applyFill="1" applyBorder="1" applyAlignment="1">
      <alignment vertical="center"/>
    </xf>
    <xf numFmtId="0" fontId="14" fillId="8" borderId="188" xfId="0" applyFont="1" applyFill="1" applyBorder="1" applyAlignment="1">
      <alignment vertical="center"/>
    </xf>
    <xf numFmtId="0" fontId="20" fillId="9" borderId="193" xfId="0" applyFont="1" applyFill="1" applyBorder="1" applyAlignment="1">
      <alignment horizontal="center" vertical="center"/>
    </xf>
    <xf numFmtId="0" fontId="20" fillId="9" borderId="194" xfId="0" applyFont="1" applyFill="1" applyBorder="1" applyAlignment="1">
      <alignment horizontal="center" vertical="center"/>
    </xf>
    <xf numFmtId="0" fontId="20" fillId="9" borderId="194" xfId="0" applyFont="1" applyFill="1" applyBorder="1" applyAlignment="1">
      <alignment horizontal="center" vertical="center" wrapText="1"/>
    </xf>
    <xf numFmtId="0" fontId="20" fillId="9" borderId="195" xfId="0" applyFont="1" applyFill="1" applyBorder="1" applyAlignment="1">
      <alignment vertical="center" wrapText="1"/>
    </xf>
    <xf numFmtId="0" fontId="20" fillId="9" borderId="196" xfId="0" applyFont="1" applyFill="1" applyBorder="1" applyAlignment="1">
      <alignment vertical="center" wrapText="1"/>
    </xf>
    <xf numFmtId="0" fontId="20" fillId="9" borderId="197" xfId="0" applyFont="1" applyFill="1" applyBorder="1" applyAlignment="1">
      <alignment vertical="center"/>
    </xf>
    <xf numFmtId="0" fontId="20" fillId="9" borderId="147" xfId="0" applyFont="1" applyFill="1" applyBorder="1" applyAlignment="1">
      <alignment vertical="center"/>
    </xf>
    <xf numFmtId="0" fontId="20" fillId="9" borderId="192" xfId="0" applyFont="1" applyFill="1" applyBorder="1" applyAlignment="1">
      <alignment vertical="center"/>
    </xf>
    <xf numFmtId="0" fontId="20" fillId="9" borderId="145" xfId="0" applyFont="1" applyFill="1" applyBorder="1" applyAlignment="1">
      <alignment vertical="center"/>
    </xf>
    <xf numFmtId="0" fontId="14" fillId="10" borderId="158" xfId="0" applyFont="1" applyFill="1" applyBorder="1" applyAlignment="1">
      <alignment horizontal="center" vertical="center"/>
    </xf>
    <xf numFmtId="0" fontId="14" fillId="10" borderId="198" xfId="0" applyFont="1" applyFill="1" applyBorder="1" applyAlignment="1">
      <alignment horizontal="left" vertical="center"/>
    </xf>
    <xf numFmtId="0" fontId="14" fillId="10" borderId="199" xfId="0" applyFont="1" applyFill="1" applyBorder="1" applyAlignment="1">
      <alignment horizontal="left" vertical="center"/>
    </xf>
    <xf numFmtId="0" fontId="14" fillId="10" borderId="158" xfId="0" applyFont="1" applyFill="1" applyBorder="1" applyAlignment="1">
      <alignment vertical="center" wrapText="1"/>
    </xf>
    <xf numFmtId="0" fontId="14" fillId="10" borderId="154" xfId="0" applyFont="1" applyFill="1" applyBorder="1" applyAlignment="1">
      <alignment vertical="center"/>
    </xf>
    <xf numFmtId="164" fontId="14" fillId="10" borderId="146" xfId="0" applyNumberFormat="1" applyFont="1" applyFill="1" applyBorder="1" applyAlignment="1">
      <alignment vertical="center"/>
    </xf>
    <xf numFmtId="164" fontId="14" fillId="10" borderId="155" xfId="0" applyNumberFormat="1" applyFont="1" applyFill="1" applyBorder="1" applyAlignment="1">
      <alignment vertical="center"/>
    </xf>
    <xf numFmtId="164" fontId="14" fillId="10" borderId="200" xfId="0" applyNumberFormat="1" applyFont="1" applyFill="1" applyBorder="1" applyAlignment="1">
      <alignment vertical="center"/>
    </xf>
    <xf numFmtId="0" fontId="14" fillId="9" borderId="150" xfId="0" applyFont="1" applyFill="1" applyBorder="1" applyAlignment="1">
      <alignment vertical="center"/>
    </xf>
    <xf numFmtId="164" fontId="14" fillId="9" borderId="154" xfId="0" applyNumberFormat="1" applyFont="1" applyFill="1" applyBorder="1" applyAlignment="1">
      <alignment vertical="center"/>
    </xf>
    <xf numFmtId="164" fontId="14" fillId="9" borderId="146" xfId="0" applyNumberFormat="1" applyFont="1" applyFill="1" applyBorder="1" applyAlignment="1">
      <alignment vertical="center"/>
    </xf>
    <xf numFmtId="164" fontId="14" fillId="9" borderId="200" xfId="0" applyNumberFormat="1" applyFont="1" applyFill="1" applyBorder="1" applyAlignment="1">
      <alignment vertical="center"/>
    </xf>
    <xf numFmtId="164" fontId="14" fillId="11" borderId="201" xfId="1" applyNumberFormat="1" applyFont="1" applyFill="1" applyBorder="1" applyAlignment="1">
      <alignment vertical="center"/>
    </xf>
    <xf numFmtId="164" fontId="14" fillId="8" borderId="167" xfId="0" applyNumberFormat="1" applyFont="1" applyFill="1" applyBorder="1" applyAlignment="1">
      <alignment vertical="center" wrapText="1"/>
    </xf>
    <xf numFmtId="164" fontId="14" fillId="0" borderId="153" xfId="1" applyNumberFormat="1" applyFont="1" applyFill="1" applyBorder="1" applyAlignment="1">
      <alignment vertical="center"/>
    </xf>
    <xf numFmtId="164" fontId="14" fillId="0" borderId="153" xfId="1" applyNumberFormat="1" applyFont="1" applyFill="1" applyBorder="1" applyAlignment="1">
      <alignment vertical="center" wrapText="1"/>
    </xf>
    <xf numFmtId="164" fontId="14" fillId="0" borderId="201" xfId="1" applyNumberFormat="1" applyFont="1" applyFill="1" applyBorder="1" applyAlignment="1">
      <alignment vertical="center"/>
    </xf>
    <xf numFmtId="0" fontId="23" fillId="10" borderId="150" xfId="0" applyFont="1" applyFill="1" applyBorder="1" applyAlignment="1">
      <alignment horizontal="left" vertical="center"/>
    </xf>
    <xf numFmtId="164" fontId="14" fillId="10" borderId="201" xfId="1" applyNumberFormat="1" applyFont="1" applyFill="1" applyBorder="1" applyAlignment="1">
      <alignment vertical="center"/>
    </xf>
    <xf numFmtId="164" fontId="14" fillId="8" borderId="153" xfId="1" applyNumberFormat="1" applyFont="1" applyFill="1" applyBorder="1" applyAlignment="1">
      <alignment vertical="center" wrapText="1"/>
    </xf>
    <xf numFmtId="164" fontId="14" fillId="8" borderId="163" xfId="1" applyNumberFormat="1" applyFont="1" applyFill="1" applyBorder="1" applyAlignment="1">
      <alignment vertical="center"/>
    </xf>
    <xf numFmtId="164" fontId="14" fillId="8" borderId="201" xfId="1" applyNumberFormat="1" applyFont="1" applyFill="1" applyBorder="1" applyAlignment="1">
      <alignment vertical="center"/>
    </xf>
    <xf numFmtId="164" fontId="14" fillId="8" borderId="202" xfId="1" applyNumberFormat="1" applyFont="1" applyFill="1" applyBorder="1" applyAlignment="1">
      <alignment vertical="center"/>
    </xf>
    <xf numFmtId="164" fontId="14" fillId="8" borderId="202" xfId="1" applyNumberFormat="1" applyFont="1" applyFill="1" applyBorder="1" applyAlignment="1">
      <alignment vertical="center" wrapText="1"/>
    </xf>
    <xf numFmtId="164" fontId="14" fillId="8" borderId="203" xfId="1" applyNumberFormat="1" applyFont="1" applyFill="1" applyBorder="1" applyAlignment="1">
      <alignment vertical="center"/>
    </xf>
    <xf numFmtId="164" fontId="14" fillId="8" borderId="172" xfId="1" applyNumberFormat="1" applyFont="1" applyFill="1" applyBorder="1" applyAlignment="1">
      <alignment vertical="center"/>
    </xf>
    <xf numFmtId="164" fontId="14" fillId="8" borderId="167" xfId="1" applyNumberFormat="1" applyFont="1" applyFill="1" applyBorder="1" applyAlignment="1">
      <alignment vertical="center" wrapText="1"/>
    </xf>
    <xf numFmtId="164" fontId="14" fillId="10" borderId="172" xfId="1" applyNumberFormat="1" applyFont="1" applyFill="1" applyBorder="1" applyAlignment="1">
      <alignment vertical="center"/>
    </xf>
    <xf numFmtId="164" fontId="14" fillId="8" borderId="146" xfId="1" applyNumberFormat="1" applyFont="1" applyFill="1" applyBorder="1" applyAlignment="1">
      <alignment vertical="center"/>
    </xf>
    <xf numFmtId="164" fontId="14" fillId="8" borderId="155" xfId="1" applyNumberFormat="1" applyFont="1" applyFill="1" applyBorder="1" applyAlignment="1">
      <alignment vertical="center"/>
    </xf>
    <xf numFmtId="164" fontId="14" fillId="0" borderId="150" xfId="0" applyNumberFormat="1" applyFont="1" applyBorder="1" applyAlignment="1">
      <alignment vertical="center"/>
    </xf>
    <xf numFmtId="164" fontId="14" fillId="0" borderId="172" xfId="1" applyNumberFormat="1" applyFont="1" applyFill="1" applyBorder="1" applyAlignment="1">
      <alignment vertical="center"/>
    </xf>
    <xf numFmtId="2" fontId="21" fillId="8" borderId="150" xfId="0" applyNumberFormat="1" applyFont="1" applyFill="1" applyBorder="1" applyAlignment="1">
      <alignment horizontal="center" vertical="center"/>
    </xf>
    <xf numFmtId="164" fontId="14" fillId="10" borderId="175" xfId="1" applyNumberFormat="1" applyFont="1" applyFill="1" applyBorder="1" applyAlignment="1">
      <alignment vertical="center"/>
    </xf>
    <xf numFmtId="164" fontId="14" fillId="10" borderId="150" xfId="1" applyNumberFormat="1" applyFont="1" applyFill="1" applyBorder="1" applyAlignment="1">
      <alignment horizontal="center" vertical="center"/>
    </xf>
    <xf numFmtId="0" fontId="14" fillId="8" borderId="178" xfId="0" applyFont="1" applyFill="1" applyBorder="1" applyAlignment="1">
      <alignment vertical="center"/>
    </xf>
    <xf numFmtId="0" fontId="14" fillId="8" borderId="0" xfId="0" applyFont="1" applyFill="1" applyAlignment="1">
      <alignment horizontal="center" vertical="center"/>
    </xf>
    <xf numFmtId="0" fontId="20" fillId="8" borderId="0" xfId="0" applyFont="1" applyFill="1" applyAlignment="1">
      <alignment horizontal="center" vertical="center" wrapText="1"/>
    </xf>
    <xf numFmtId="0" fontId="20" fillId="8" borderId="0" xfId="0" applyFont="1" applyFill="1" applyAlignment="1">
      <alignment horizontal="left" vertical="center" wrapText="1"/>
    </xf>
    <xf numFmtId="164" fontId="20" fillId="8" borderId="0" xfId="0" applyNumberFormat="1" applyFont="1" applyFill="1" applyAlignment="1">
      <alignment horizontal="left" vertical="center" wrapText="1"/>
    </xf>
    <xf numFmtId="164" fontId="14" fillId="8" borderId="0" xfId="0" applyNumberFormat="1" applyFont="1" applyFill="1" applyAlignment="1">
      <alignment vertical="center"/>
    </xf>
    <xf numFmtId="0" fontId="14" fillId="8" borderId="0" xfId="0" applyFont="1" applyFill="1" applyAlignment="1">
      <alignment vertical="center"/>
    </xf>
    <xf numFmtId="0" fontId="0" fillId="14" borderId="90" xfId="0" applyFill="1" applyBorder="1" applyAlignment="1">
      <alignment vertical="center"/>
    </xf>
    <xf numFmtId="0" fontId="0" fillId="14" borderId="4" xfId="0" applyFill="1" applyBorder="1" applyAlignment="1">
      <alignment horizontal="center" vertical="center"/>
    </xf>
    <xf numFmtId="0" fontId="14" fillId="14" borderId="90" xfId="0" applyFont="1" applyFill="1" applyBorder="1" applyAlignment="1">
      <alignment horizontal="center" vertical="center"/>
    </xf>
    <xf numFmtId="164" fontId="14" fillId="14" borderId="91" xfId="0"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164" fontId="14" fillId="0" borderId="0" xfId="0" applyNumberFormat="1" applyFont="1" applyAlignment="1">
      <alignment vertical="center"/>
    </xf>
    <xf numFmtId="0" fontId="15" fillId="8" borderId="0" xfId="0" applyFont="1" applyFill="1" applyAlignment="1">
      <alignment horizontal="left" vertical="center" wrapText="1"/>
    </xf>
    <xf numFmtId="0" fontId="14" fillId="0" borderId="0" xfId="0" applyFont="1" applyAlignment="1">
      <alignment vertical="center" wrapText="1"/>
    </xf>
    <xf numFmtId="164" fontId="14" fillId="15" borderId="150" xfId="1" applyNumberFormat="1" applyFont="1" applyFill="1" applyBorder="1" applyAlignment="1">
      <alignment vertical="center"/>
    </xf>
    <xf numFmtId="164" fontId="14" fillId="15" borderId="172" xfId="1" applyNumberFormat="1" applyFont="1" applyFill="1" applyBorder="1" applyAlignment="1">
      <alignment vertical="center"/>
    </xf>
    <xf numFmtId="164" fontId="14" fillId="15" borderId="153" xfId="1" applyNumberFormat="1" applyFont="1" applyFill="1" applyBorder="1" applyAlignment="1">
      <alignment vertical="center"/>
    </xf>
    <xf numFmtId="164" fontId="14" fillId="15" borderId="201" xfId="1" applyNumberFormat="1" applyFont="1" applyFill="1" applyBorder="1" applyAlignment="1">
      <alignment vertical="center"/>
    </xf>
    <xf numFmtId="164" fontId="14" fillId="8" borderId="205" xfId="0" applyNumberFormat="1" applyFont="1" applyFill="1" applyBorder="1"/>
    <xf numFmtId="0" fontId="13" fillId="8" borderId="153" xfId="0" applyFont="1" applyFill="1" applyBorder="1" applyAlignment="1">
      <alignment horizontal="left"/>
    </xf>
    <xf numFmtId="0" fontId="14" fillId="8" borderId="153" xfId="0" applyFont="1" applyFill="1" applyBorder="1"/>
    <xf numFmtId="0" fontId="15" fillId="9" borderId="92" xfId="0" applyFont="1" applyFill="1" applyBorder="1" applyAlignment="1">
      <alignment wrapText="1"/>
    </xf>
    <xf numFmtId="0" fontId="15" fillId="9" borderId="3" xfId="0" applyFont="1" applyFill="1" applyBorder="1" applyAlignment="1">
      <alignment wrapText="1"/>
    </xf>
    <xf numFmtId="0" fontId="15" fillId="9" borderId="206" xfId="0" applyFont="1" applyFill="1" applyBorder="1" applyAlignment="1">
      <alignment wrapText="1"/>
    </xf>
    <xf numFmtId="0" fontId="15" fillId="8" borderId="153" xfId="0" applyFont="1" applyFill="1" applyBorder="1" applyAlignment="1">
      <alignment wrapText="1"/>
    </xf>
    <xf numFmtId="0" fontId="14" fillId="8" borderId="153" xfId="0" applyFont="1" applyFill="1" applyBorder="1" applyAlignment="1">
      <alignment wrapText="1"/>
    </xf>
    <xf numFmtId="164" fontId="14" fillId="11" borderId="159" xfId="0" applyNumberFormat="1" applyFont="1" applyFill="1" applyBorder="1" applyAlignment="1">
      <alignment vertical="center" wrapText="1"/>
    </xf>
    <xf numFmtId="164" fontId="14" fillId="10" borderId="159" xfId="0" applyNumberFormat="1" applyFont="1" applyFill="1" applyBorder="1" applyAlignment="1">
      <alignment vertical="center" wrapText="1"/>
    </xf>
    <xf numFmtId="164" fontId="14" fillId="8" borderId="159" xfId="1" applyNumberFormat="1" applyFont="1" applyFill="1" applyBorder="1" applyAlignment="1">
      <alignment vertical="center"/>
    </xf>
    <xf numFmtId="0" fontId="14" fillId="8" borderId="165" xfId="0" applyFont="1" applyFill="1" applyBorder="1" applyAlignment="1">
      <alignment vertical="center"/>
    </xf>
    <xf numFmtId="164" fontId="14" fillId="8" borderId="159" xfId="0" applyNumberFormat="1" applyFont="1" applyFill="1" applyBorder="1" applyAlignment="1">
      <alignment vertical="center" wrapText="1"/>
    </xf>
    <xf numFmtId="164" fontId="14" fillId="8" borderId="165" xfId="0" applyNumberFormat="1" applyFont="1" applyFill="1" applyBorder="1" applyAlignment="1">
      <alignment vertical="center" wrapText="1"/>
    </xf>
    <xf numFmtId="164" fontId="14" fillId="10" borderId="165" xfId="0" applyNumberFormat="1" applyFont="1" applyFill="1" applyBorder="1" applyAlignment="1">
      <alignment vertical="center" wrapText="1"/>
    </xf>
    <xf numFmtId="0" fontId="20" fillId="9" borderId="208" xfId="0" applyFont="1" applyFill="1" applyBorder="1" applyAlignment="1">
      <alignment vertical="center"/>
    </xf>
    <xf numFmtId="0" fontId="14" fillId="10" borderId="198" xfId="0" applyFont="1" applyFill="1" applyBorder="1" applyAlignment="1">
      <alignment vertical="center"/>
    </xf>
    <xf numFmtId="0" fontId="14" fillId="11" borderId="172" xfId="0" applyFont="1" applyFill="1" applyBorder="1" applyAlignment="1">
      <alignment vertical="center"/>
    </xf>
    <xf numFmtId="0" fontId="14" fillId="10" borderId="172" xfId="0" applyFont="1" applyFill="1" applyBorder="1" applyAlignment="1">
      <alignment vertical="center"/>
    </xf>
    <xf numFmtId="0" fontId="14" fillId="11" borderId="172" xfId="2" applyFont="1" applyFill="1" applyBorder="1" applyAlignment="1">
      <alignment vertical="center"/>
    </xf>
    <xf numFmtId="0" fontId="0" fillId="11" borderId="172" xfId="2" applyFont="1" applyFill="1" applyBorder="1" applyAlignment="1">
      <alignment vertical="center"/>
    </xf>
    <xf numFmtId="0" fontId="0" fillId="10" borderId="172" xfId="2" applyFont="1" applyFill="1" applyBorder="1" applyAlignment="1">
      <alignment vertical="center"/>
    </xf>
    <xf numFmtId="0" fontId="14" fillId="8" borderId="172" xfId="0" applyFont="1" applyFill="1" applyBorder="1" applyAlignment="1">
      <alignment vertical="center"/>
    </xf>
    <xf numFmtId="0" fontId="23" fillId="8" borderId="172" xfId="2" applyFont="1" applyFill="1" applyBorder="1" applyAlignment="1">
      <alignment vertical="center"/>
    </xf>
    <xf numFmtId="0" fontId="0" fillId="8" borderId="172" xfId="2" applyFont="1" applyFill="1" applyBorder="1" applyAlignment="1">
      <alignment vertical="center"/>
    </xf>
    <xf numFmtId="0" fontId="14" fillId="8" borderId="172" xfId="2" applyFont="1" applyFill="1" applyBorder="1" applyAlignment="1">
      <alignment vertical="center"/>
    </xf>
    <xf numFmtId="0" fontId="0" fillId="8" borderId="172" xfId="4" applyFont="1" applyFill="1" applyBorder="1" applyAlignment="1">
      <alignment vertical="center"/>
    </xf>
    <xf numFmtId="0" fontId="0" fillId="10" borderId="172" xfId="4" applyFont="1" applyFill="1" applyBorder="1" applyAlignment="1">
      <alignment vertical="center"/>
    </xf>
    <xf numFmtId="0" fontId="14" fillId="8" borderId="172" xfId="4" applyFont="1" applyFill="1" applyBorder="1" applyAlignment="1">
      <alignment vertical="center"/>
    </xf>
    <xf numFmtId="0" fontId="14" fillId="10" borderId="172" xfId="4" applyFont="1" applyFill="1" applyBorder="1" applyAlignment="1">
      <alignment vertical="center"/>
    </xf>
    <xf numFmtId="0" fontId="14" fillId="10" borderId="172" xfId="3" applyFont="1" applyFill="1" applyBorder="1" applyAlignment="1">
      <alignment vertical="center"/>
    </xf>
    <xf numFmtId="0" fontId="14" fillId="11" borderId="172" xfId="3" applyFont="1" applyFill="1" applyBorder="1" applyAlignment="1">
      <alignment vertical="center"/>
    </xf>
    <xf numFmtId="164" fontId="14" fillId="8" borderId="0" xfId="0" applyNumberFormat="1" applyFont="1" applyFill="1" applyBorder="1" applyAlignment="1">
      <alignment vertical="center"/>
    </xf>
    <xf numFmtId="0" fontId="14" fillId="0" borderId="214" xfId="0" applyFont="1" applyBorder="1"/>
    <xf numFmtId="0" fontId="14" fillId="0" borderId="215" xfId="0" applyFont="1" applyBorder="1"/>
    <xf numFmtId="164" fontId="14" fillId="8" borderId="102" xfId="0" applyNumberFormat="1" applyFont="1" applyFill="1" applyBorder="1" applyAlignment="1">
      <alignment vertical="center"/>
    </xf>
    <xf numFmtId="0" fontId="14" fillId="8" borderId="93" xfId="0" applyFont="1" applyFill="1" applyBorder="1" applyAlignment="1">
      <alignment vertical="center"/>
    </xf>
    <xf numFmtId="164" fontId="14" fillId="8" borderId="99" xfId="0" applyNumberFormat="1" applyFont="1" applyFill="1" applyBorder="1" applyAlignment="1">
      <alignment vertical="center"/>
    </xf>
    <xf numFmtId="164" fontId="14" fillId="8" borderId="217" xfId="0" applyNumberFormat="1" applyFont="1" applyFill="1" applyBorder="1" applyAlignment="1">
      <alignment vertical="center"/>
    </xf>
    <xf numFmtId="0" fontId="14" fillId="8" borderId="218" xfId="0" applyFont="1" applyFill="1" applyBorder="1" applyAlignment="1">
      <alignment vertical="center"/>
    </xf>
    <xf numFmtId="164" fontId="14" fillId="8" borderId="219" xfId="0" applyNumberFormat="1" applyFont="1" applyFill="1" applyBorder="1" applyAlignment="1">
      <alignment vertical="center"/>
    </xf>
    <xf numFmtId="164" fontId="14" fillId="8" borderId="100" xfId="0" applyNumberFormat="1" applyFont="1" applyFill="1" applyBorder="1" applyAlignment="1">
      <alignment vertical="center"/>
    </xf>
    <xf numFmtId="0" fontId="14" fillId="8" borderId="100" xfId="0" applyFont="1" applyFill="1" applyBorder="1" applyAlignment="1">
      <alignment vertical="center"/>
    </xf>
    <xf numFmtId="0" fontId="14" fillId="8" borderId="205" xfId="0" applyFont="1" applyFill="1" applyBorder="1"/>
    <xf numFmtId="164" fontId="20" fillId="8" borderId="102" xfId="0" applyNumberFormat="1" applyFont="1" applyFill="1" applyBorder="1" applyAlignment="1">
      <alignment horizontal="left" vertical="center" wrapText="1"/>
    </xf>
    <xf numFmtId="164" fontId="14" fillId="8" borderId="94" xfId="0" applyNumberFormat="1" applyFont="1" applyFill="1" applyBorder="1" applyAlignment="1">
      <alignment vertical="center"/>
    </xf>
    <xf numFmtId="164" fontId="14" fillId="8" borderId="96" xfId="0" applyNumberFormat="1" applyFont="1" applyFill="1" applyBorder="1" applyAlignment="1">
      <alignment horizontal="left" vertical="center" wrapText="1"/>
    </xf>
    <xf numFmtId="164" fontId="14" fillId="8" borderId="205" xfId="0" applyNumberFormat="1" applyFont="1" applyFill="1" applyBorder="1" applyAlignment="1">
      <alignment vertical="center"/>
    </xf>
    <xf numFmtId="164" fontId="14" fillId="8" borderId="215" xfId="0" applyNumberFormat="1" applyFont="1" applyFill="1" applyBorder="1" applyAlignment="1">
      <alignment vertical="center"/>
    </xf>
    <xf numFmtId="164" fontId="14" fillId="8" borderId="220" xfId="0" applyNumberFormat="1" applyFont="1" applyFill="1" applyBorder="1" applyAlignment="1">
      <alignment vertical="center"/>
    </xf>
    <xf numFmtId="0" fontId="14" fillId="8" borderId="102" xfId="0" applyFont="1" applyFill="1" applyBorder="1" applyAlignment="1">
      <alignment vertical="center"/>
    </xf>
    <xf numFmtId="164" fontId="14" fillId="8" borderId="96" xfId="0" applyNumberFormat="1" applyFont="1" applyFill="1" applyBorder="1" applyAlignment="1">
      <alignment vertical="center"/>
    </xf>
    <xf numFmtId="164" fontId="14" fillId="8" borderId="222" xfId="0" applyNumberFormat="1" applyFont="1" applyFill="1" applyBorder="1" applyAlignment="1">
      <alignment vertical="center"/>
    </xf>
    <xf numFmtId="0" fontId="14" fillId="0" borderId="100" xfId="0" applyFont="1" applyBorder="1"/>
    <xf numFmtId="0" fontId="14" fillId="0" borderId="205" xfId="0" applyFont="1" applyBorder="1"/>
    <xf numFmtId="0" fontId="14" fillId="8" borderId="159" xfId="0" applyFont="1" applyFill="1" applyBorder="1"/>
    <xf numFmtId="0" fontId="14" fillId="8" borderId="94" xfId="0" applyFont="1" applyFill="1" applyBorder="1"/>
    <xf numFmtId="0" fontId="14" fillId="8" borderId="93" xfId="0" applyFont="1" applyFill="1" applyBorder="1"/>
    <xf numFmtId="164" fontId="14" fillId="8" borderId="216" xfId="0" applyNumberFormat="1" applyFont="1" applyFill="1" applyBorder="1" applyAlignment="1">
      <alignment vertical="center"/>
    </xf>
    <xf numFmtId="164" fontId="14" fillId="8" borderId="214" xfId="0" applyNumberFormat="1" applyFont="1" applyFill="1" applyBorder="1" applyAlignment="1">
      <alignment vertical="center"/>
    </xf>
    <xf numFmtId="164" fontId="14" fillId="8" borderId="216" xfId="0" applyNumberFormat="1" applyFont="1" applyFill="1" applyBorder="1" applyAlignment="1">
      <alignment horizontal="left" vertical="center" wrapText="1"/>
    </xf>
    <xf numFmtId="164" fontId="14" fillId="8" borderId="205" xfId="0" applyNumberFormat="1" applyFont="1" applyFill="1" applyBorder="1" applyAlignment="1">
      <alignment horizontal="left" vertical="center" wrapText="1"/>
    </xf>
    <xf numFmtId="0" fontId="14" fillId="16" borderId="0" xfId="0" applyFont="1" applyFill="1" applyAlignment="1">
      <alignment vertical="center"/>
    </xf>
    <xf numFmtId="0" fontId="20" fillId="16" borderId="0" xfId="0" applyFont="1" applyFill="1" applyAlignment="1">
      <alignment horizontal="center" vertical="center"/>
    </xf>
    <xf numFmtId="0" fontId="20" fillId="16" borderId="0" xfId="0" applyFont="1" applyFill="1" applyAlignment="1">
      <alignment vertical="center"/>
    </xf>
    <xf numFmtId="164" fontId="14" fillId="16" borderId="0" xfId="1" applyNumberFormat="1" applyFont="1" applyFill="1" applyBorder="1" applyAlignment="1">
      <alignment vertical="center"/>
    </xf>
    <xf numFmtId="0" fontId="14" fillId="16" borderId="221" xfId="0" applyFont="1" applyFill="1" applyBorder="1" applyAlignment="1">
      <alignment vertical="center"/>
    </xf>
    <xf numFmtId="0" fontId="14" fillId="16" borderId="165" xfId="0" applyFont="1" applyFill="1" applyBorder="1" applyAlignment="1">
      <alignment vertical="center"/>
    </xf>
    <xf numFmtId="0" fontId="14" fillId="16" borderId="211" xfId="0" applyFont="1" applyFill="1" applyBorder="1" applyAlignment="1">
      <alignment vertical="center"/>
    </xf>
    <xf numFmtId="0" fontId="14" fillId="16" borderId="100" xfId="0" applyFont="1" applyFill="1" applyBorder="1" applyAlignment="1">
      <alignment vertical="center"/>
    </xf>
    <xf numFmtId="0" fontId="24" fillId="14" borderId="90" xfId="0" applyFont="1" applyFill="1" applyBorder="1" applyAlignment="1">
      <alignment horizontal="center" vertical="center"/>
    </xf>
    <xf numFmtId="0" fontId="24" fillId="14" borderId="90" xfId="3" applyFont="1" applyFill="1" applyBorder="1" applyAlignment="1">
      <alignment horizontal="center" vertical="center"/>
    </xf>
    <xf numFmtId="0" fontId="21" fillId="11" borderId="173" xfId="0" applyFont="1" applyFill="1" applyBorder="1" applyAlignment="1">
      <alignment horizontal="center" vertical="center"/>
    </xf>
    <xf numFmtId="0" fontId="23" fillId="11" borderId="173" xfId="0" applyFont="1" applyFill="1" applyBorder="1" applyAlignment="1">
      <alignment horizontal="center" vertical="center"/>
    </xf>
    <xf numFmtId="0" fontId="23" fillId="11" borderId="173" xfId="0" applyFont="1" applyFill="1" applyBorder="1" applyAlignment="1">
      <alignment vertical="center"/>
    </xf>
    <xf numFmtId="0" fontId="14" fillId="11" borderId="225" xfId="0" applyFont="1" applyFill="1" applyBorder="1" applyAlignment="1">
      <alignment vertical="center"/>
    </xf>
    <xf numFmtId="0" fontId="14" fillId="11" borderId="212" xfId="0" applyFont="1" applyFill="1" applyBorder="1" applyAlignment="1">
      <alignment vertical="center"/>
    </xf>
    <xf numFmtId="0" fontId="14" fillId="8" borderId="220" xfId="0" applyFont="1" applyFill="1" applyBorder="1" applyAlignment="1">
      <alignment horizontal="center"/>
    </xf>
    <xf numFmtId="0" fontId="20" fillId="8" borderId="220" xfId="0" applyFont="1" applyFill="1" applyBorder="1" applyAlignment="1">
      <alignment horizontal="right" vertical="top" wrapText="1"/>
    </xf>
    <xf numFmtId="164" fontId="14" fillId="9" borderId="232" xfId="0" applyNumberFormat="1" applyFont="1" applyFill="1" applyBorder="1" applyAlignment="1">
      <alignment horizontal="left" vertical="center" wrapText="1"/>
    </xf>
    <xf numFmtId="164" fontId="14" fillId="9" borderId="233" xfId="0" applyNumberFormat="1" applyFont="1" applyFill="1" applyBorder="1" applyAlignment="1">
      <alignment vertical="center"/>
    </xf>
    <xf numFmtId="164" fontId="14" fillId="9" borderId="234" xfId="0" applyNumberFormat="1" applyFont="1" applyFill="1" applyBorder="1" applyAlignment="1">
      <alignment vertical="center"/>
    </xf>
    <xf numFmtId="0" fontId="20" fillId="9" borderId="235" xfId="0" applyFont="1" applyFill="1" applyBorder="1" applyAlignment="1">
      <alignment vertical="center"/>
    </xf>
    <xf numFmtId="0" fontId="14" fillId="16" borderId="210" xfId="0" applyFont="1" applyFill="1" applyBorder="1" applyAlignment="1">
      <alignment vertical="center"/>
    </xf>
    <xf numFmtId="0" fontId="14" fillId="8" borderId="213" xfId="0" applyFont="1" applyFill="1" applyBorder="1" applyAlignment="1">
      <alignment vertical="center"/>
    </xf>
    <xf numFmtId="164" fontId="14" fillId="8" borderId="93" xfId="0" applyNumberFormat="1" applyFont="1" applyFill="1" applyBorder="1" applyAlignment="1">
      <alignment vertical="center"/>
    </xf>
    <xf numFmtId="164" fontId="14" fillId="9" borderId="193" xfId="0" applyNumberFormat="1" applyFont="1" applyFill="1" applyBorder="1" applyAlignment="1">
      <alignment horizontal="left" vertical="center" wrapText="1"/>
    </xf>
    <xf numFmtId="164" fontId="14" fillId="9" borderId="194" xfId="0" applyNumberFormat="1" applyFont="1" applyFill="1" applyBorder="1" applyAlignment="1">
      <alignment vertical="center"/>
    </xf>
    <xf numFmtId="164" fontId="14" fillId="9" borderId="236" xfId="0" applyNumberFormat="1" applyFont="1" applyFill="1" applyBorder="1" applyAlignment="1">
      <alignment vertical="center"/>
    </xf>
    <xf numFmtId="0" fontId="14" fillId="16" borderId="4" xfId="0" applyFont="1" applyFill="1" applyBorder="1" applyAlignment="1">
      <alignment vertical="center"/>
    </xf>
    <xf numFmtId="0" fontId="14" fillId="9" borderId="237" xfId="0" applyFont="1" applyFill="1" applyBorder="1" applyAlignment="1">
      <alignment vertical="center"/>
    </xf>
    <xf numFmtId="164" fontId="14" fillId="9" borderId="238" xfId="0" applyNumberFormat="1" applyFont="1" applyFill="1" applyBorder="1" applyAlignment="1">
      <alignment vertical="center"/>
    </xf>
    <xf numFmtId="164" fontId="14" fillId="8" borderId="157" xfId="0" applyNumberFormat="1" applyFont="1" applyFill="1" applyBorder="1" applyAlignment="1">
      <alignment vertical="top"/>
    </xf>
    <xf numFmtId="0" fontId="20" fillId="8" borderId="0" xfId="0" applyFont="1" applyFill="1"/>
    <xf numFmtId="0" fontId="14" fillId="17" borderId="0" xfId="0" applyFont="1" applyFill="1"/>
    <xf numFmtId="0" fontId="14" fillId="17" borderId="153" xfId="0" applyFont="1" applyFill="1" applyBorder="1"/>
    <xf numFmtId="0" fontId="20" fillId="17" borderId="0" xfId="0" applyFont="1" applyFill="1" applyAlignment="1">
      <alignment horizontal="center"/>
    </xf>
    <xf numFmtId="0" fontId="20" fillId="17" borderId="0" xfId="0" applyFont="1" applyFill="1" applyAlignment="1">
      <alignment vertical="top"/>
    </xf>
    <xf numFmtId="164" fontId="14" fillId="17" borderId="0" xfId="1" applyNumberFormat="1" applyFont="1" applyFill="1" applyBorder="1" applyAlignment="1">
      <alignment vertical="top"/>
    </xf>
    <xf numFmtId="164" fontId="14" fillId="17" borderId="172" xfId="1" applyNumberFormat="1" applyFont="1" applyFill="1" applyBorder="1" applyAlignment="1">
      <alignment vertical="top"/>
    </xf>
    <xf numFmtId="0" fontId="14" fillId="17" borderId="0" xfId="0" applyFont="1" applyFill="1" applyAlignment="1">
      <alignment vertical="top"/>
    </xf>
    <xf numFmtId="0" fontId="6" fillId="5" borderId="1" xfId="0" applyFont="1" applyFill="1" applyBorder="1" applyAlignment="1">
      <alignment horizontal="left"/>
    </xf>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7" borderId="12" xfId="0" applyFont="1" applyFill="1" applyBorder="1" applyAlignment="1">
      <alignment horizontal="left" indent="1"/>
    </xf>
    <xf numFmtId="0" fontId="5" fillId="7" borderId="13" xfId="0" applyFont="1" applyFill="1" applyBorder="1" applyAlignment="1">
      <alignment horizontal="left" indent="1"/>
    </xf>
    <xf numFmtId="0" fontId="5" fillId="7" borderId="14" xfId="0" applyFont="1" applyFill="1" applyBorder="1" applyAlignment="1">
      <alignment horizontal="left" indent="1"/>
    </xf>
    <xf numFmtId="0" fontId="5" fillId="7" borderId="22" xfId="0" applyFont="1" applyFill="1" applyBorder="1" applyAlignment="1">
      <alignment horizontal="left" indent="1"/>
    </xf>
    <xf numFmtId="0" fontId="5" fillId="7" borderId="1" xfId="0" applyFont="1" applyFill="1" applyBorder="1" applyAlignment="1">
      <alignment horizontal="left" indent="1"/>
    </xf>
    <xf numFmtId="0" fontId="5" fillId="7" borderId="23" xfId="0" applyFont="1" applyFill="1" applyBorder="1" applyAlignment="1">
      <alignment horizontal="left" indent="1"/>
    </xf>
    <xf numFmtId="0" fontId="5" fillId="7" borderId="17" xfId="0" applyFont="1" applyFill="1" applyBorder="1" applyAlignment="1">
      <alignment horizontal="right"/>
    </xf>
    <xf numFmtId="0" fontId="5" fillId="7" borderId="18" xfId="0" applyFont="1" applyFill="1" applyBorder="1" applyAlignment="1">
      <alignment horizontal="right"/>
    </xf>
    <xf numFmtId="0" fontId="5" fillId="7" borderId="19" xfId="0" applyFont="1" applyFill="1" applyBorder="1" applyAlignment="1">
      <alignment horizontal="right"/>
    </xf>
    <xf numFmtId="0" fontId="0" fillId="8" borderId="27" xfId="0" applyFill="1" applyBorder="1" applyAlignment="1">
      <alignment horizontal="left"/>
    </xf>
    <xf numFmtId="0" fontId="0" fillId="8" borderId="28" xfId="0" applyFill="1" applyBorder="1" applyAlignment="1">
      <alignment horizontal="left"/>
    </xf>
    <xf numFmtId="0" fontId="0" fillId="8" borderId="33" xfId="0" applyFill="1" applyBorder="1" applyAlignment="1">
      <alignment horizontal="left" indent="1"/>
    </xf>
    <xf numFmtId="0" fontId="0" fillId="8" borderId="34" xfId="0" applyFill="1" applyBorder="1" applyAlignment="1">
      <alignment horizontal="left" indent="1"/>
    </xf>
    <xf numFmtId="0" fontId="0" fillId="8" borderId="35" xfId="0" applyFill="1" applyBorder="1" applyAlignment="1">
      <alignment horizontal="left" indent="1"/>
    </xf>
    <xf numFmtId="0" fontId="0" fillId="9" borderId="37" xfId="0" applyFill="1" applyBorder="1" applyAlignment="1">
      <alignment horizontal="left"/>
    </xf>
    <xf numFmtId="0" fontId="0" fillId="9" borderId="38" xfId="0" applyFill="1" applyBorder="1" applyAlignment="1">
      <alignment horizontal="left"/>
    </xf>
    <xf numFmtId="0" fontId="0" fillId="9" borderId="43" xfId="0" applyFill="1" applyBorder="1" applyAlignment="1">
      <alignment horizontal="left" indent="1"/>
    </xf>
    <xf numFmtId="0" fontId="0" fillId="9" borderId="44" xfId="0" applyFill="1" applyBorder="1" applyAlignment="1">
      <alignment horizontal="left" indent="1"/>
    </xf>
    <xf numFmtId="0" fontId="0" fillId="9" borderId="45" xfId="0" applyFill="1" applyBorder="1" applyAlignment="1">
      <alignment horizontal="left" indent="1"/>
    </xf>
    <xf numFmtId="0" fontId="0" fillId="8" borderId="48" xfId="0" applyFill="1" applyBorder="1" applyAlignment="1">
      <alignment horizontal="left"/>
    </xf>
    <xf numFmtId="0" fontId="0" fillId="8" borderId="49" xfId="0" applyFill="1" applyBorder="1" applyAlignment="1">
      <alignment horizontal="left"/>
    </xf>
    <xf numFmtId="0" fontId="0" fillId="8" borderId="43" xfId="0" applyFill="1" applyBorder="1" applyAlignment="1">
      <alignment horizontal="left" indent="1"/>
    </xf>
    <xf numFmtId="0" fontId="0" fillId="8" borderId="44" xfId="0" applyFill="1" applyBorder="1" applyAlignment="1">
      <alignment horizontal="left" indent="1"/>
    </xf>
    <xf numFmtId="0" fontId="0" fillId="8" borderId="45" xfId="0" applyFill="1" applyBorder="1" applyAlignment="1">
      <alignment horizontal="left" indent="1"/>
    </xf>
    <xf numFmtId="0" fontId="0" fillId="9" borderId="54" xfId="0" applyFill="1" applyBorder="1" applyAlignment="1">
      <alignment horizontal="left"/>
    </xf>
    <xf numFmtId="0" fontId="0" fillId="9" borderId="55" xfId="0" applyFill="1" applyBorder="1" applyAlignment="1">
      <alignment horizontal="left"/>
    </xf>
    <xf numFmtId="0" fontId="0" fillId="8" borderId="57" xfId="0" applyFill="1" applyBorder="1" applyAlignment="1">
      <alignment horizontal="left"/>
    </xf>
    <xf numFmtId="0" fontId="0" fillId="8" borderId="58" xfId="0" applyFill="1" applyBorder="1" applyAlignment="1">
      <alignment horizontal="left"/>
    </xf>
    <xf numFmtId="0" fontId="0" fillId="9" borderId="59" xfId="0" applyFill="1" applyBorder="1" applyAlignment="1">
      <alignment horizontal="left"/>
    </xf>
    <xf numFmtId="0" fontId="0" fillId="9" borderId="60" xfId="0" applyFill="1" applyBorder="1" applyAlignment="1">
      <alignment horizontal="left"/>
    </xf>
    <xf numFmtId="0" fontId="0" fillId="8" borderId="37" xfId="0" applyFill="1" applyBorder="1" applyAlignment="1">
      <alignment horizontal="left"/>
    </xf>
    <xf numFmtId="0" fontId="0" fillId="8" borderId="38" xfId="0" applyFill="1" applyBorder="1" applyAlignment="1">
      <alignment horizontal="left"/>
    </xf>
    <xf numFmtId="0" fontId="0" fillId="8" borderId="61" xfId="0" applyFill="1" applyBorder="1" applyAlignment="1">
      <alignment horizontal="left"/>
    </xf>
    <xf numFmtId="0" fontId="0" fillId="8" borderId="62" xfId="0" applyFill="1" applyBorder="1" applyAlignment="1">
      <alignment horizontal="left"/>
    </xf>
    <xf numFmtId="0" fontId="0" fillId="9" borderId="63" xfId="0" applyFill="1" applyBorder="1" applyAlignment="1">
      <alignment horizontal="left"/>
    </xf>
    <xf numFmtId="0" fontId="0" fillId="9" borderId="64" xfId="0" applyFill="1" applyBorder="1" applyAlignment="1">
      <alignment horizontal="left"/>
    </xf>
    <xf numFmtId="0" fontId="0" fillId="9" borderId="57" xfId="0" applyFill="1" applyBorder="1" applyAlignment="1">
      <alignment horizontal="left"/>
    </xf>
    <xf numFmtId="0" fontId="0" fillId="9" borderId="58" xfId="0" applyFill="1" applyBorder="1" applyAlignment="1">
      <alignment horizontal="left"/>
    </xf>
    <xf numFmtId="0" fontId="0" fillId="8" borderId="59" xfId="0" applyFill="1" applyBorder="1" applyAlignment="1">
      <alignment horizontal="left"/>
    </xf>
    <xf numFmtId="0" fontId="0" fillId="8" borderId="60" xfId="0" applyFill="1" applyBorder="1" applyAlignment="1">
      <alignment horizontal="left"/>
    </xf>
    <xf numFmtId="0" fontId="0" fillId="9" borderId="65" xfId="0" applyFill="1" applyBorder="1" applyAlignment="1">
      <alignment horizontal="left"/>
    </xf>
    <xf numFmtId="0" fontId="0" fillId="9" borderId="66" xfId="0" applyFill="1" applyBorder="1" applyAlignment="1">
      <alignment horizontal="left"/>
    </xf>
    <xf numFmtId="0" fontId="5" fillId="7" borderId="88" xfId="0" applyFont="1" applyFill="1" applyBorder="1" applyAlignment="1">
      <alignment horizontal="center"/>
    </xf>
    <xf numFmtId="0" fontId="5" fillId="7" borderId="86" xfId="0" applyFont="1" applyFill="1" applyBorder="1" applyAlignment="1">
      <alignment horizontal="center"/>
    </xf>
    <xf numFmtId="0" fontId="5" fillId="7" borderId="10" xfId="0" applyFont="1" applyFill="1" applyBorder="1" applyAlignment="1">
      <alignment horizontal="left"/>
    </xf>
    <xf numFmtId="0" fontId="5" fillId="7" borderId="13" xfId="0" applyFont="1" applyFill="1" applyBorder="1" applyAlignment="1">
      <alignment horizontal="left"/>
    </xf>
    <xf numFmtId="0" fontId="5" fillId="7" borderId="92" xfId="0" applyFont="1" applyFill="1" applyBorder="1" applyAlignment="1">
      <alignment horizontal="left"/>
    </xf>
    <xf numFmtId="0" fontId="5" fillId="7" borderId="1" xfId="0" applyFont="1" applyFill="1" applyBorder="1" applyAlignment="1">
      <alignment horizontal="left"/>
    </xf>
    <xf numFmtId="0" fontId="5" fillId="7" borderId="3" xfId="0" applyFont="1" applyFill="1" applyBorder="1" applyAlignment="1">
      <alignment horizontal="center"/>
    </xf>
    <xf numFmtId="0" fontId="5" fillId="7" borderId="4" xfId="0" applyFont="1" applyFill="1" applyBorder="1" applyAlignment="1">
      <alignment horizontal="center"/>
    </xf>
    <xf numFmtId="0" fontId="0" fillId="9" borderId="67" xfId="0" applyFill="1" applyBorder="1" applyAlignment="1">
      <alignment horizontal="left"/>
    </xf>
    <xf numFmtId="0" fontId="0" fillId="9" borderId="68" xfId="0" applyFill="1" applyBorder="1" applyAlignment="1">
      <alignment horizontal="left"/>
    </xf>
    <xf numFmtId="0" fontId="0" fillId="8" borderId="69" xfId="0" applyFill="1" applyBorder="1" applyAlignment="1">
      <alignment horizontal="left"/>
    </xf>
    <xf numFmtId="0" fontId="0" fillId="8" borderId="70" xfId="0" applyFill="1" applyBorder="1" applyAlignment="1">
      <alignment horizontal="left"/>
    </xf>
    <xf numFmtId="0" fontId="0" fillId="8" borderId="77" xfId="0" applyFill="1" applyBorder="1" applyAlignment="1">
      <alignment horizontal="left"/>
    </xf>
    <xf numFmtId="0" fontId="0" fillId="8" borderId="78" xfId="0" applyFill="1" applyBorder="1" applyAlignment="1">
      <alignment horizontal="left"/>
    </xf>
    <xf numFmtId="0" fontId="0" fillId="8" borderId="81" xfId="0" applyFill="1" applyBorder="1" applyAlignment="1">
      <alignment horizontal="left" indent="1"/>
    </xf>
    <xf numFmtId="0" fontId="0" fillId="8" borderId="82" xfId="0" applyFill="1" applyBorder="1" applyAlignment="1">
      <alignment horizontal="left" indent="1"/>
    </xf>
    <xf numFmtId="0" fontId="0" fillId="8" borderId="83" xfId="0" applyFill="1" applyBorder="1" applyAlignment="1">
      <alignment horizontal="left" indent="1"/>
    </xf>
    <xf numFmtId="0" fontId="7" fillId="6" borderId="3" xfId="0" applyFont="1" applyFill="1" applyBorder="1" applyAlignment="1">
      <alignment horizontal="left"/>
    </xf>
    <xf numFmtId="0" fontId="7" fillId="6" borderId="4" xfId="0" applyFont="1" applyFill="1" applyBorder="1" applyAlignment="1">
      <alignment horizontal="left"/>
    </xf>
    <xf numFmtId="0" fontId="0" fillId="8" borderId="51" xfId="0" applyFill="1" applyBorder="1" applyAlignment="1">
      <alignment horizontal="center"/>
    </xf>
    <xf numFmtId="0" fontId="0" fillId="8" borderId="45" xfId="0" applyFill="1" applyBorder="1" applyAlignment="1">
      <alignment horizontal="center"/>
    </xf>
    <xf numFmtId="0" fontId="0" fillId="8" borderId="98" xfId="0" applyFill="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0" fontId="0" fillId="9" borderId="100" xfId="0" applyFill="1" applyBorder="1" applyAlignment="1">
      <alignment horizontal="left"/>
    </xf>
    <xf numFmtId="0" fontId="0" fillId="9" borderId="101" xfId="0" applyFill="1" applyBorder="1" applyAlignment="1">
      <alignment horizontal="left"/>
    </xf>
    <xf numFmtId="0" fontId="0" fillId="9" borderId="104" xfId="0" applyFill="1" applyBorder="1" applyAlignment="1">
      <alignment horizontal="center"/>
    </xf>
    <xf numFmtId="0" fontId="0" fillId="9" borderId="44" xfId="0" applyFill="1" applyBorder="1" applyAlignment="1">
      <alignment horizontal="center"/>
    </xf>
    <xf numFmtId="0" fontId="0" fillId="9" borderId="45" xfId="0" applyFill="1" applyBorder="1" applyAlignment="1">
      <alignment horizontal="center"/>
    </xf>
    <xf numFmtId="0" fontId="0" fillId="8" borderId="100" xfId="0" applyFill="1" applyBorder="1" applyAlignment="1">
      <alignment horizontal="left"/>
    </xf>
    <xf numFmtId="0" fontId="0" fillId="8" borderId="101" xfId="0" applyFill="1" applyBorder="1" applyAlignment="1">
      <alignment horizontal="left"/>
    </xf>
    <xf numFmtId="0" fontId="0" fillId="8" borderId="104" xfId="0" applyFill="1" applyBorder="1" applyAlignment="1">
      <alignment horizontal="left"/>
    </xf>
    <xf numFmtId="0" fontId="0" fillId="8" borderId="44" xfId="0" applyFill="1" applyBorder="1" applyAlignment="1">
      <alignment horizontal="left"/>
    </xf>
    <xf numFmtId="0" fontId="0" fillId="8" borderId="45" xfId="0" applyFill="1" applyBorder="1" applyAlignment="1">
      <alignment horizontal="left"/>
    </xf>
    <xf numFmtId="0" fontId="0" fillId="9" borderId="104" xfId="0" applyFill="1" applyBorder="1" applyAlignment="1">
      <alignment horizontal="left"/>
    </xf>
    <xf numFmtId="0" fontId="0" fillId="9" borderId="44" xfId="0" applyFill="1" applyBorder="1" applyAlignment="1">
      <alignment horizontal="left"/>
    </xf>
    <xf numFmtId="0" fontId="0" fillId="9" borderId="45" xfId="0" applyFill="1" applyBorder="1" applyAlignment="1">
      <alignment horizontal="left"/>
    </xf>
    <xf numFmtId="0" fontId="0" fillId="8" borderId="106" xfId="0" applyFill="1" applyBorder="1" applyAlignment="1">
      <alignment horizontal="left"/>
    </xf>
    <xf numFmtId="0" fontId="0" fillId="8" borderId="107" xfId="0" applyFill="1" applyBorder="1" applyAlignment="1">
      <alignment horizontal="left"/>
    </xf>
    <xf numFmtId="0" fontId="0" fillId="8" borderId="111" xfId="0" applyFill="1" applyBorder="1" applyAlignment="1">
      <alignment horizontal="left"/>
    </xf>
    <xf numFmtId="0" fontId="0" fillId="8" borderId="112" xfId="0" applyFill="1" applyBorder="1" applyAlignment="1">
      <alignment horizontal="left"/>
    </xf>
    <xf numFmtId="0" fontId="0" fillId="8" borderId="113" xfId="0" applyFill="1" applyBorder="1" applyAlignment="1">
      <alignment horizontal="left"/>
    </xf>
    <xf numFmtId="0" fontId="0" fillId="8" borderId="114" xfId="0" applyFill="1" applyBorder="1" applyAlignment="1">
      <alignment horizontal="center"/>
    </xf>
    <xf numFmtId="0" fontId="0" fillId="8" borderId="115" xfId="0" applyFill="1" applyBorder="1" applyAlignment="1">
      <alignment horizontal="center"/>
    </xf>
    <xf numFmtId="0" fontId="5" fillId="0" borderId="120" xfId="0" applyFont="1" applyBorder="1" applyAlignment="1">
      <alignment horizontal="center"/>
    </xf>
    <xf numFmtId="0" fontId="5" fillId="0" borderId="121" xfId="0" applyFont="1" applyBorder="1" applyAlignment="1">
      <alignment horizontal="center"/>
    </xf>
    <xf numFmtId="0" fontId="20" fillId="9" borderId="207" xfId="0" applyFont="1" applyFill="1" applyBorder="1" applyAlignment="1">
      <alignment horizontal="center"/>
    </xf>
    <xf numFmtId="0" fontId="20" fillId="9" borderId="189" xfId="0" applyFont="1" applyFill="1" applyBorder="1" applyAlignment="1">
      <alignment horizontal="center"/>
    </xf>
    <xf numFmtId="0" fontId="20" fillId="9" borderId="190" xfId="0" applyFont="1" applyFill="1" applyBorder="1" applyAlignment="1">
      <alignment horizontal="center"/>
    </xf>
    <xf numFmtId="0" fontId="20" fillId="9" borderId="0" xfId="0" applyFont="1" applyFill="1" applyBorder="1" applyAlignment="1">
      <alignment horizontal="center"/>
    </xf>
    <xf numFmtId="0" fontId="20" fillId="9" borderId="198" xfId="0" applyFont="1" applyFill="1" applyBorder="1" applyAlignment="1">
      <alignment horizontal="center"/>
    </xf>
    <xf numFmtId="0" fontId="20" fillId="9" borderId="239" xfId="0" applyFont="1" applyFill="1" applyBorder="1" applyAlignment="1">
      <alignment horizontal="right" vertical="top" wrapText="1"/>
    </xf>
    <xf numFmtId="0" fontId="20" fillId="9" borderId="240" xfId="0" applyFont="1" applyFill="1" applyBorder="1" applyAlignment="1">
      <alignment horizontal="right" vertical="top" wrapText="1"/>
    </xf>
    <xf numFmtId="0" fontId="20" fillId="9" borderId="224" xfId="0" applyFont="1" applyFill="1" applyBorder="1" applyAlignment="1">
      <alignment horizontal="right" vertical="top" wrapText="1"/>
    </xf>
    <xf numFmtId="0" fontId="20" fillId="9" borderId="241" xfId="0" applyFont="1" applyFill="1" applyBorder="1" applyAlignment="1">
      <alignment horizontal="right" vertical="top" wrapText="1"/>
    </xf>
    <xf numFmtId="0" fontId="20" fillId="9" borderId="242" xfId="0" applyFont="1" applyFill="1" applyBorder="1" applyAlignment="1">
      <alignment horizontal="right" vertical="top" wrapText="1"/>
    </xf>
    <xf numFmtId="0" fontId="20" fillId="9" borderId="243" xfId="0" applyFont="1" applyFill="1" applyBorder="1" applyAlignment="1">
      <alignment horizontal="right" vertical="top" wrapText="1"/>
    </xf>
    <xf numFmtId="0" fontId="13" fillId="6" borderId="10" xfId="0" applyFont="1" applyFill="1" applyBorder="1" applyAlignment="1">
      <alignment horizontal="left"/>
    </xf>
    <xf numFmtId="0" fontId="13" fillId="6" borderId="13" xfId="0" applyFont="1" applyFill="1" applyBorder="1" applyAlignment="1">
      <alignment horizontal="left"/>
    </xf>
    <xf numFmtId="0" fontId="13" fillId="6" borderId="14" xfId="0" applyFont="1" applyFill="1" applyBorder="1" applyAlignment="1">
      <alignment horizontal="left"/>
    </xf>
    <xf numFmtId="0" fontId="14" fillId="10" borderId="92" xfId="0" applyFont="1" applyFill="1" applyBorder="1" applyAlignment="1">
      <alignment horizontal="center"/>
    </xf>
    <xf numFmtId="0" fontId="14" fillId="10" borderId="1" xfId="0" applyFont="1" applyFill="1" applyBorder="1" applyAlignment="1">
      <alignment horizontal="center"/>
    </xf>
    <xf numFmtId="0" fontId="14" fillId="10" borderId="23" xfId="0" applyFont="1" applyFill="1" applyBorder="1" applyAlignment="1">
      <alignment horizontal="center"/>
    </xf>
    <xf numFmtId="0" fontId="14" fillId="11" borderId="3" xfId="0" applyFont="1" applyFill="1" applyBorder="1" applyAlignment="1">
      <alignment horizontal="center"/>
    </xf>
    <xf numFmtId="0" fontId="14" fillId="11" borderId="4" xfId="0" applyFont="1" applyFill="1" applyBorder="1" applyAlignment="1">
      <alignment horizontal="center"/>
    </xf>
    <xf numFmtId="0" fontId="14" fillId="11" borderId="91" xfId="0" applyFont="1" applyFill="1" applyBorder="1" applyAlignment="1">
      <alignment horizontal="center"/>
    </xf>
    <xf numFmtId="0" fontId="14" fillId="8" borderId="10" xfId="0" applyFont="1" applyFill="1" applyBorder="1" applyAlignment="1">
      <alignment horizontal="center"/>
    </xf>
    <xf numFmtId="0" fontId="14" fillId="8" borderId="13" xfId="0" applyFont="1" applyFill="1" applyBorder="1" applyAlignment="1">
      <alignment horizontal="center"/>
    </xf>
    <xf numFmtId="0" fontId="14" fillId="8" borderId="14" xfId="0" applyFont="1" applyFill="1" applyBorder="1" applyAlignment="1">
      <alignment horizontal="center"/>
    </xf>
    <xf numFmtId="0" fontId="16" fillId="9" borderId="10" xfId="0" applyFont="1" applyFill="1" applyBorder="1" applyAlignment="1">
      <alignment horizontal="left"/>
    </xf>
    <xf numFmtId="0" fontId="16" fillId="9" borderId="13" xfId="0" applyFont="1" applyFill="1" applyBorder="1" applyAlignment="1">
      <alignment horizontal="left"/>
    </xf>
    <xf numFmtId="0" fontId="16" fillId="9" borderId="0" xfId="0" applyFont="1" applyFill="1" applyBorder="1" applyAlignment="1">
      <alignment horizontal="left"/>
    </xf>
    <xf numFmtId="0" fontId="16" fillId="9" borderId="204" xfId="0" applyFont="1" applyFill="1" applyBorder="1" applyAlignment="1">
      <alignment horizontal="left"/>
    </xf>
    <xf numFmtId="0" fontId="20" fillId="6" borderId="3" xfId="0" applyFont="1" applyFill="1" applyBorder="1" applyAlignment="1">
      <alignment horizontal="center"/>
    </xf>
    <xf numFmtId="0" fontId="20" fillId="6" borderId="4" xfId="0" applyFont="1" applyFill="1" applyBorder="1" applyAlignment="1">
      <alignment horizontal="center"/>
    </xf>
    <xf numFmtId="0" fontId="20" fillId="6" borderId="91" xfId="0" applyFont="1" applyFill="1" applyBorder="1" applyAlignment="1">
      <alignment horizontal="center"/>
    </xf>
    <xf numFmtId="0" fontId="20" fillId="9" borderId="3" xfId="0" applyFont="1" applyFill="1" applyBorder="1" applyAlignment="1">
      <alignment horizontal="center"/>
    </xf>
    <xf numFmtId="0" fontId="20" fillId="9" borderId="4" xfId="0" applyFont="1" applyFill="1" applyBorder="1" applyAlignment="1">
      <alignment horizontal="center"/>
    </xf>
    <xf numFmtId="0" fontId="20" fillId="9" borderId="91" xfId="0" applyFont="1" applyFill="1" applyBorder="1" applyAlignment="1">
      <alignment horizontal="center"/>
    </xf>
    <xf numFmtId="0" fontId="14" fillId="11" borderId="207" xfId="0" applyFont="1" applyFill="1" applyBorder="1" applyAlignment="1">
      <alignment horizontal="center" vertical="center"/>
    </xf>
    <xf numFmtId="0" fontId="14" fillId="11" borderId="189" xfId="0" applyFont="1" applyFill="1" applyBorder="1" applyAlignment="1">
      <alignment horizontal="center" vertical="center"/>
    </xf>
    <xf numFmtId="0" fontId="15" fillId="9" borderId="3" xfId="0" applyFont="1" applyFill="1" applyBorder="1" applyAlignment="1">
      <alignment horizontal="left" wrapText="1" indent="1"/>
    </xf>
    <xf numFmtId="0" fontId="15" fillId="9" borderId="4" xfId="0" applyFont="1" applyFill="1" applyBorder="1" applyAlignment="1">
      <alignment horizontal="left" wrapText="1" indent="1"/>
    </xf>
    <xf numFmtId="0" fontId="15" fillId="9" borderId="91" xfId="0" applyFont="1" applyFill="1" applyBorder="1" applyAlignment="1">
      <alignment horizontal="left" wrapText="1" indent="1"/>
    </xf>
    <xf numFmtId="0" fontId="14" fillId="8" borderId="141" xfId="0" applyFont="1" applyFill="1" applyBorder="1" applyAlignment="1">
      <alignment horizontal="center" vertical="center"/>
    </xf>
    <xf numFmtId="0" fontId="14" fillId="8" borderId="142" xfId="0" applyFont="1" applyFill="1" applyBorder="1" applyAlignment="1">
      <alignment horizontal="center" vertical="center"/>
    </xf>
    <xf numFmtId="0" fontId="20" fillId="9" borderId="226" xfId="0" applyFont="1" applyFill="1" applyBorder="1" applyAlignment="1">
      <alignment horizontal="right" vertical="top" wrapText="1"/>
    </xf>
    <xf numFmtId="0" fontId="20" fillId="9" borderId="227" xfId="0" applyFont="1" applyFill="1" applyBorder="1" applyAlignment="1">
      <alignment horizontal="right" vertical="top" wrapText="1"/>
    </xf>
    <xf numFmtId="0" fontId="20" fillId="9" borderId="228" xfId="0" applyFont="1" applyFill="1" applyBorder="1" applyAlignment="1">
      <alignment horizontal="right" vertical="top" wrapText="1"/>
    </xf>
    <xf numFmtId="0" fontId="20" fillId="9" borderId="229" xfId="0" applyFont="1" applyFill="1" applyBorder="1" applyAlignment="1">
      <alignment horizontal="right" vertical="top" wrapText="1"/>
    </xf>
    <xf numFmtId="0" fontId="20" fillId="9" borderId="230" xfId="0" applyFont="1" applyFill="1" applyBorder="1" applyAlignment="1">
      <alignment horizontal="right" vertical="top" wrapText="1"/>
    </xf>
    <xf numFmtId="0" fontId="20" fillId="9" borderId="231" xfId="0" applyFont="1" applyFill="1" applyBorder="1" applyAlignment="1">
      <alignment horizontal="right" vertical="top"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209" xfId="0" applyFont="1" applyFill="1" applyBorder="1" applyAlignment="1">
      <alignment horizontal="center" vertical="center"/>
    </xf>
    <xf numFmtId="0" fontId="15" fillId="9" borderId="223" xfId="0" applyFont="1" applyFill="1" applyBorder="1" applyAlignment="1">
      <alignment horizontal="left" wrapText="1" indent="1"/>
    </xf>
    <xf numFmtId="0" fontId="13" fillId="5" borderId="3" xfId="0" applyFont="1" applyFill="1" applyBorder="1" applyAlignment="1">
      <alignment horizontal="center"/>
    </xf>
    <xf numFmtId="0" fontId="13" fillId="5" borderId="4" xfId="0" applyFont="1" applyFill="1" applyBorder="1" applyAlignment="1">
      <alignment horizontal="center"/>
    </xf>
    <xf numFmtId="0" fontId="13" fillId="5" borderId="91" xfId="0" applyFont="1" applyFill="1" applyBorder="1" applyAlignment="1">
      <alignment horizont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91" xfId="0" applyFont="1" applyFill="1" applyBorder="1" applyAlignment="1">
      <alignment horizontal="center" vertical="center"/>
    </xf>
    <xf numFmtId="0" fontId="20" fillId="9" borderId="209" xfId="0" applyFont="1" applyFill="1" applyBorder="1" applyAlignment="1">
      <alignment horizontal="center"/>
    </xf>
    <xf numFmtId="0" fontId="20" fillId="14" borderId="189" xfId="0" applyFont="1" applyFill="1" applyBorder="1" applyAlignment="1">
      <alignment horizontal="center"/>
    </xf>
    <xf numFmtId="0" fontId="20" fillId="14" borderId="190" xfId="0" applyFont="1" applyFill="1" applyBorder="1" applyAlignment="1">
      <alignment horizontal="center"/>
    </xf>
    <xf numFmtId="164" fontId="20" fillId="14" borderId="191" xfId="0" applyNumberFormat="1" applyFont="1" applyFill="1" applyBorder="1" applyAlignment="1">
      <alignment horizontal="center" vertical="center"/>
    </xf>
    <xf numFmtId="164" fontId="20" fillId="14" borderId="147" xfId="0" applyNumberFormat="1" applyFont="1" applyFill="1" applyBorder="1" applyAlignment="1">
      <alignment horizontal="center" vertical="center"/>
    </xf>
    <xf numFmtId="164" fontId="20" fillId="14" borderId="192" xfId="0" applyNumberFormat="1" applyFont="1" applyFill="1" applyBorder="1" applyAlignment="1">
      <alignment horizontal="center" vertical="center"/>
    </xf>
    <xf numFmtId="0" fontId="20" fillId="5" borderId="3" xfId="0" applyFont="1" applyFill="1" applyBorder="1" applyAlignment="1">
      <alignment horizontal="center"/>
    </xf>
    <xf numFmtId="0" fontId="20" fillId="5" borderId="4" xfId="0" applyFont="1" applyFill="1" applyBorder="1" applyAlignment="1">
      <alignment horizontal="center"/>
    </xf>
    <xf numFmtId="0" fontId="20" fillId="5" borderId="14" xfId="0" applyFont="1" applyFill="1" applyBorder="1" applyAlignment="1">
      <alignment horizontal="center"/>
    </xf>
    <xf numFmtId="164" fontId="14" fillId="14" borderId="3" xfId="0" applyNumberFormat="1" applyFont="1" applyFill="1" applyBorder="1" applyAlignment="1">
      <alignment horizontal="center" vertical="top" wrapText="1"/>
    </xf>
    <xf numFmtId="164" fontId="14" fillId="14" borderId="4" xfId="0" applyNumberFormat="1" applyFont="1" applyFill="1" applyBorder="1" applyAlignment="1">
      <alignment horizontal="center" vertical="top" wrapText="1"/>
    </xf>
    <xf numFmtId="0" fontId="14" fillId="14" borderId="141" xfId="0" applyFont="1" applyFill="1" applyBorder="1" applyAlignment="1">
      <alignment horizontal="center" vertical="top"/>
    </xf>
    <xf numFmtId="0" fontId="14" fillId="14" borderId="143" xfId="0" applyFont="1" applyFill="1" applyBorder="1" applyAlignment="1">
      <alignment horizontal="center" vertical="top"/>
    </xf>
    <xf numFmtId="164" fontId="14" fillId="14" borderId="3" xfId="0" applyNumberFormat="1" applyFont="1" applyFill="1" applyBorder="1" applyAlignment="1">
      <alignment horizontal="center" vertical="center"/>
    </xf>
    <xf numFmtId="164" fontId="14" fillId="14" borderId="4" xfId="0" applyNumberFormat="1" applyFont="1" applyFill="1" applyBorder="1" applyAlignment="1">
      <alignment horizontal="center" vertical="center"/>
    </xf>
    <xf numFmtId="164" fontId="14" fillId="14" borderId="91" xfId="0" applyNumberFormat="1" applyFont="1" applyFill="1" applyBorder="1" applyAlignment="1">
      <alignment horizontal="center" vertical="center"/>
    </xf>
  </cellXfs>
  <cellStyles count="5">
    <cellStyle name="Bad" xfId="3" builtinId="27"/>
    <cellStyle name="Currency" xfId="1" builtinId="4"/>
    <cellStyle name="Good" xfId="2" builtinId="26"/>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uest User" id="{A85BD2AA-5F3B-3841-887D-023A35B03A8B}" userId="" providerId="Windows Live"/>
  <person displayName="Jada Porter" id="{A9272561-7F64-524E-B325-0597790D0A6F}" userId="7ef1ba69b5b7ac7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9" dT="2022-05-17T20:47:08.34" personId="{A85BD2AA-5F3B-3841-887D-023A35B03A8B}" id="{90DA6AC8-940D-A946-808F-AA51DA1AED00}">
    <text>Their project narrative states: 'The existing section of Highpoint Drive to the dead end has average daily traffic (ADT) of 7,206. Once the connection is completed, the projected ADT is 11,200.' I would chat with Hugh about which number to go with, or you could take an average.</text>
  </threadedComment>
  <threadedComment ref="G9" dT="2022-05-19T14:55:29.99" personId="{A9272561-7F64-524E-B325-0597790D0A6F}" id="{B4B7658B-E516-534C-B32F-A3ECCDFEBAB4}" parentId="{90DA6AC8-940D-A946-808F-AA51DA1AED00}">
    <text xml:space="preserve">I went with the current ADT at the moment. </text>
  </threadedComment>
  <threadedComment ref="H13" dT="2022-05-17T23:39:39.46" personId="{A85BD2AA-5F3B-3841-887D-023A35B03A8B}" id="{A0C3DAC1-0557-3D4B-962E-73276C8FBAF3}">
    <text>looks like the project location has segments that are 'Medium' and 'High' so the average will probably be &gt;9. If this stays as your highest scored project I wouldn't worry too much about how spot on the averaging is.</text>
  </threadedComment>
  <threadedComment ref="H13" dT="2022-05-17T23:42:21.37" personId="{A85BD2AA-5F3B-3841-887D-023A35B03A8B}" id="{53DEEDC7-7609-764E-92B0-F23C7D60D149}" parentId="{A0C3DAC1-0557-3D4B-962E-73276C8FBAF3}">
    <text xml:space="preserve">I can send you a screenshot of the location! It took me a few minutes to locate on the map, I had luck searching for:
'S Creme Rd, Homer Glen, IL, 60491, USA' 
https://lakecountyil.maps.arcgis.com/apps/webappviewer/index.html?id=9e0e25a18680427085a6c2efdad32bf5
</text>
  </threadedComment>
  <threadedComment ref="H13" dT="2022-05-20T16:46:35.69" personId="{A9272561-7F64-524E-B325-0597790D0A6F}" id="{FC6FE415-01FC-6C4F-B52F-53A5A2992D41}" parentId="{A0C3DAC1-0557-3D4B-962E-73276C8FBAF3}">
    <text xml:space="preserve">I TOOK THE AVERAGE </text>
  </threadedComment>
  <threadedComment ref="H13" dT="2022-05-20T17:08:57.85" personId="{A9272561-7F64-524E-B325-0597790D0A6F}" id="{630C08A7-02E1-8448-AC03-7DF745474D27}" parentId="{A0C3DAC1-0557-3D4B-962E-73276C8FBAF3}">
    <text xml:space="preserve">The data shows ‘medium’ and the second half shows is a fraction of the segment there’s no sure way to measure it
</text>
  </threadedComment>
  <threadedComment ref="E17" dT="2022-05-17T20:07:33.11" personId="{A85BD2AA-5F3B-3841-887D-023A35B03A8B}" id="{9A672D48-F3AE-6142-8E73-065D254DE191}">
    <text>I think this should be 0 - they haven't started Phase 1 yet and they also need ROW and it has not yet been cleared</text>
  </threadedComment>
  <threadedComment ref="E17" dT="2022-05-17T20:27:29.60" personId="{A9272561-7F64-524E-B325-0597790D0A6F}" id="{46E84EE8-EAFA-3D42-A5C9-CDB8FFDC9369}" parentId="{9A672D48-F3AE-6142-8E73-065D254DE191}">
    <text xml:space="preserve">that's why I had it highlighted as such to double check, because some of the applicants select 'other' and place the reasoning and the methodology only grants points based on if they fall in the specific category. He selected other and put
 'Concept phase has been completed. This project was originally started as a Local Roads permit project with previous plan submittals made to IDOT.' 
I emailed him and he said as far as they had gotten he submitted plans to IDOT so that's why I put 5. </text>
  </threadedComment>
  <threadedComment ref="E17" dT="2022-05-17T20:27:50.59" personId="{A9272561-7F64-524E-B325-0597790D0A6F}" id="{4EAE8562-21C3-AB43-8A85-C7309CE6D7BB}" parentId="{9A672D48-F3AE-6142-8E73-065D254DE191}">
    <text xml:space="preserve">happy I'm double checking points 
some of this is confusing, because it's not super specific. </text>
  </threadedComment>
  <threadedComment ref="F17" dT="2022-05-17T22:29:06.07" personId="{A85BD2AA-5F3B-3841-887D-023A35B03A8B}" id="{EC852911-3A4E-1F48-BF80-66944D327876}">
    <text>It looks like they answered no to having additional financial partners, which would make this a 0 - unless they communicated something different to you!</text>
  </threadedComment>
  <threadedComment ref="F17" dT="2022-05-19T02:01:16.97" personId="{A9272561-7F64-524E-B325-0597790D0A6F}" id="{32EC687C-3F79-0243-829A-503F6F343102}" parentId="{EC852911-3A4E-1F48-BF80-66944D327876}">
    <text>They answered yes. This was the response on the supply document: 
IDOT: 50% funding request in process. 
See attached 6-7-2021 letter to IDOT requesting participation in this project and past discussions with IDOT employees detailing the followup required.</text>
  </threadedComment>
  <threadedComment ref="F17" dT="2022-05-19T02:02:13.71" personId="{A9272561-7F64-524E-B325-0597790D0A6F}" id="{62A4B57A-3683-844B-80E1-68AF7F1618C8}" parentId="{EC852911-3A4E-1F48-BF80-66944D327876}">
    <text xml:space="preserve">It says in progress and when I emailed him he also said they haven’t confirmed it, so Im not sure if I should give them the points or not </text>
  </threadedComment>
  <threadedComment ref="E18" dT="2022-05-17T20:12:39.99" personId="{A85BD2AA-5F3B-3841-887D-023A35B03A8B}" id="{86C8C795-1308-2249-88BE-887E633949FC}">
    <text>It would seem that they received Phase 1 Design Approval (DA) since their Phase 2 QBS process is underway. However, the 'Local Project Development Report for Group II Categorical Exclusions and Design Approval' document they submitted as part of their application materials is not signed. They definitely will get at least 5 points. 10 if they have received DA</text>
  </threadedComment>
  <threadedComment ref="E18" dT="2022-05-17T20:15:21.48" personId="{A85BD2AA-5F3B-3841-887D-023A35B03A8B}" id="{BE4FD2B9-EA2E-1448-9AEB-5045DB0FC1DF}" parentId="{86C8C795-1308-2249-88BE-887E633949FC}">
    <text>Sorry! Plus another 5 points because they need ROW but it's been cleared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63522-2598-7642-BA47-18E5BD238D9B}">
  <dimension ref="A1:AB83"/>
  <sheetViews>
    <sheetView workbookViewId="0">
      <selection sqref="A1:XFD1048576"/>
    </sheetView>
  </sheetViews>
  <sheetFormatPr baseColWidth="10" defaultColWidth="10.83203125" defaultRowHeight="16" x14ac:dyDescent="0.2"/>
  <cols>
    <col min="1" max="1" width="14.6640625" style="130" customWidth="1"/>
    <col min="2" max="2" width="11.6640625" style="130" customWidth="1"/>
    <col min="3" max="3" width="67.33203125" style="130" customWidth="1"/>
    <col min="4" max="4" width="18.33203125" style="130" customWidth="1"/>
    <col min="5" max="5" width="23.5" style="131" customWidth="1"/>
    <col min="6" max="6" width="27.5" style="131" customWidth="1"/>
    <col min="7" max="7" width="22.5" style="131" customWidth="1"/>
    <col min="8" max="8" width="10.6640625" style="131" customWidth="1"/>
    <col min="9" max="9" width="24.1640625" style="131" customWidth="1"/>
    <col min="10" max="10" width="20.5" style="131" customWidth="1"/>
    <col min="11" max="11" width="26" style="131" customWidth="1"/>
    <col min="12" max="12" width="23.1640625" style="131" customWidth="1"/>
    <col min="13" max="13" width="20.5" style="132" customWidth="1"/>
    <col min="14" max="14" width="17.33203125" style="133" customWidth="1"/>
    <col min="15" max="15" width="25.83203125" style="134" customWidth="1"/>
    <col min="16" max="22" width="10.83203125" style="131"/>
    <col min="23" max="23" width="24.6640625" style="131" customWidth="1"/>
    <col min="24" max="26" width="10.83203125" style="131"/>
    <col min="27" max="27" width="28.33203125" style="135" customWidth="1"/>
    <col min="28" max="28" width="10.83203125" style="134"/>
    <col min="29" max="16384" width="10.83203125" style="131"/>
  </cols>
  <sheetData>
    <row r="1" spans="1:28" s="3" customFormat="1" ht="22" thickBot="1" x14ac:dyDescent="0.3">
      <c r="A1" s="470" t="s">
        <v>0</v>
      </c>
      <c r="B1" s="470"/>
      <c r="C1" s="470"/>
      <c r="D1" s="470"/>
      <c r="E1" s="470"/>
      <c r="F1" s="470"/>
      <c r="G1" s="1"/>
      <c r="H1" s="1"/>
      <c r="I1" s="1"/>
      <c r="J1" s="1"/>
      <c r="K1" s="1"/>
      <c r="L1" s="1"/>
      <c r="M1" s="1"/>
      <c r="N1" s="2"/>
      <c r="O1" s="1"/>
      <c r="P1" s="1"/>
      <c r="Q1" s="1"/>
      <c r="R1" s="1"/>
      <c r="S1" s="1"/>
      <c r="T1" s="1"/>
      <c r="U1" s="1"/>
      <c r="V1" s="1"/>
      <c r="W1" s="1"/>
      <c r="X1" s="1"/>
      <c r="Y1" s="1"/>
      <c r="Z1" s="1"/>
      <c r="AA1" s="1"/>
    </row>
    <row r="2" spans="1:28" s="4" customFormat="1" ht="20" thickBot="1" x14ac:dyDescent="0.3">
      <c r="A2" s="4" t="s">
        <v>1</v>
      </c>
      <c r="B2" s="5"/>
      <c r="C2" s="5"/>
      <c r="D2" s="5"/>
      <c r="E2" s="5"/>
      <c r="F2" s="5"/>
      <c r="G2" s="5"/>
      <c r="H2" s="5"/>
      <c r="I2" s="5"/>
      <c r="J2" s="5"/>
      <c r="K2" s="5"/>
      <c r="L2" s="5"/>
      <c r="M2" s="5"/>
      <c r="N2" s="5"/>
      <c r="O2" s="5"/>
      <c r="P2" s="5"/>
      <c r="Q2" s="5"/>
      <c r="R2" s="5"/>
      <c r="S2" s="5"/>
      <c r="T2" s="5"/>
      <c r="U2" s="5"/>
      <c r="V2" s="5"/>
      <c r="W2" s="5"/>
      <c r="X2" s="5"/>
      <c r="Y2" s="5"/>
      <c r="Z2" s="5"/>
      <c r="AA2" s="5"/>
      <c r="AB2" s="5"/>
    </row>
    <row r="3" spans="1:28" s="13" customFormat="1" ht="20" thickBot="1" x14ac:dyDescent="0.3">
      <c r="A3" s="6" t="s">
        <v>2</v>
      </c>
      <c r="B3" s="471" t="s">
        <v>3</v>
      </c>
      <c r="C3" s="472"/>
      <c r="D3" s="7" t="s">
        <v>4</v>
      </c>
      <c r="E3" s="8" t="s">
        <v>5</v>
      </c>
      <c r="F3" s="9" t="s">
        <v>6</v>
      </c>
      <c r="G3" s="10" t="s">
        <v>7</v>
      </c>
      <c r="H3" s="10" t="s">
        <v>8</v>
      </c>
      <c r="I3" s="7" t="s">
        <v>9</v>
      </c>
      <c r="J3" s="8" t="s">
        <v>10</v>
      </c>
      <c r="K3" s="7" t="s">
        <v>11</v>
      </c>
      <c r="L3" s="7" t="s">
        <v>12</v>
      </c>
      <c r="M3" s="8" t="s">
        <v>13</v>
      </c>
      <c r="N3" s="11" t="s">
        <v>14</v>
      </c>
      <c r="O3" s="473" t="s">
        <v>15</v>
      </c>
      <c r="P3" s="474"/>
      <c r="Q3" s="474"/>
      <c r="R3" s="474"/>
      <c r="S3" s="474"/>
      <c r="T3" s="474"/>
      <c r="U3" s="474"/>
      <c r="V3" s="474"/>
      <c r="W3" s="474"/>
      <c r="X3" s="474"/>
      <c r="Y3" s="474"/>
      <c r="Z3" s="474"/>
      <c r="AA3" s="475"/>
      <c r="AB3" s="12"/>
    </row>
    <row r="4" spans="1:28" s="20" customFormat="1" ht="18" thickTop="1" thickBot="1" x14ac:dyDescent="0.25">
      <c r="A4" s="479" t="s">
        <v>16</v>
      </c>
      <c r="B4" s="480"/>
      <c r="C4" s="480"/>
      <c r="D4" s="481"/>
      <c r="E4" s="14">
        <v>25</v>
      </c>
      <c r="F4" s="15" t="s">
        <v>17</v>
      </c>
      <c r="G4" s="14">
        <v>15</v>
      </c>
      <c r="H4" s="14">
        <v>15</v>
      </c>
      <c r="I4" s="14">
        <v>5</v>
      </c>
      <c r="J4" s="16">
        <v>5</v>
      </c>
      <c r="K4" s="14">
        <v>5</v>
      </c>
      <c r="L4" s="16">
        <v>5</v>
      </c>
      <c r="M4" s="17">
        <v>15</v>
      </c>
      <c r="N4" s="18">
        <v>100</v>
      </c>
      <c r="O4" s="476"/>
      <c r="P4" s="477"/>
      <c r="Q4" s="477"/>
      <c r="R4" s="477"/>
      <c r="S4" s="477"/>
      <c r="T4" s="477"/>
      <c r="U4" s="477"/>
      <c r="V4" s="477"/>
      <c r="W4" s="477"/>
      <c r="X4" s="477"/>
      <c r="Y4" s="477"/>
      <c r="Z4" s="477"/>
      <c r="AA4" s="478"/>
      <c r="AB4" s="19"/>
    </row>
    <row r="5" spans="1:28" s="28" customFormat="1" ht="17" customHeight="1" thickTop="1" x14ac:dyDescent="0.2">
      <c r="A5" s="21" t="s">
        <v>18</v>
      </c>
      <c r="B5" s="482" t="s">
        <v>19</v>
      </c>
      <c r="C5" s="483"/>
      <c r="D5" s="22" t="s">
        <v>20</v>
      </c>
      <c r="E5" s="23">
        <v>5</v>
      </c>
      <c r="F5" s="22">
        <v>0</v>
      </c>
      <c r="G5" s="24">
        <v>14.2875</v>
      </c>
      <c r="H5" s="22">
        <v>12</v>
      </c>
      <c r="I5" s="23">
        <v>0</v>
      </c>
      <c r="J5" s="22">
        <v>0</v>
      </c>
      <c r="K5" s="23">
        <v>5</v>
      </c>
      <c r="L5" s="22">
        <v>2</v>
      </c>
      <c r="M5" s="25">
        <v>10</v>
      </c>
      <c r="N5" s="26">
        <f t="shared" ref="N5:N25" si="0">SUM(E5:M5)</f>
        <v>48.287500000000001</v>
      </c>
      <c r="O5" s="484" t="s">
        <v>21</v>
      </c>
      <c r="P5" s="485"/>
      <c r="Q5" s="485"/>
      <c r="R5" s="485"/>
      <c r="S5" s="485"/>
      <c r="T5" s="485"/>
      <c r="U5" s="485"/>
      <c r="V5" s="485"/>
      <c r="W5" s="485"/>
      <c r="X5" s="485"/>
      <c r="Y5" s="485"/>
      <c r="Z5" s="485"/>
      <c r="AA5" s="486"/>
      <c r="AB5" s="27"/>
    </row>
    <row r="6" spans="1:28" s="37" customFormat="1" ht="16" customHeight="1" x14ac:dyDescent="0.2">
      <c r="A6" s="29" t="s">
        <v>22</v>
      </c>
      <c r="B6" s="487" t="s">
        <v>23</v>
      </c>
      <c r="C6" s="488"/>
      <c r="D6" s="30" t="s">
        <v>24</v>
      </c>
      <c r="E6" s="30">
        <v>15</v>
      </c>
      <c r="F6" s="31">
        <v>0</v>
      </c>
      <c r="G6" s="32">
        <v>5.34375</v>
      </c>
      <c r="H6" s="33">
        <v>0</v>
      </c>
      <c r="I6" s="33">
        <v>1</v>
      </c>
      <c r="J6" s="33">
        <v>0</v>
      </c>
      <c r="K6" s="33">
        <v>2</v>
      </c>
      <c r="L6" s="33">
        <v>0</v>
      </c>
      <c r="M6" s="34">
        <v>15</v>
      </c>
      <c r="N6" s="35">
        <f t="shared" si="0"/>
        <v>38.34375</v>
      </c>
      <c r="O6" s="489" t="s">
        <v>25</v>
      </c>
      <c r="P6" s="490"/>
      <c r="Q6" s="490"/>
      <c r="R6" s="490"/>
      <c r="S6" s="490"/>
      <c r="T6" s="490"/>
      <c r="U6" s="490"/>
      <c r="V6" s="490"/>
      <c r="W6" s="490"/>
      <c r="X6" s="490"/>
      <c r="Y6" s="490"/>
      <c r="Z6" s="490"/>
      <c r="AA6" s="491"/>
      <c r="AB6" s="36"/>
    </row>
    <row r="7" spans="1:28" s="45" customFormat="1" ht="16" customHeight="1" thickBot="1" x14ac:dyDescent="0.25">
      <c r="A7" s="38" t="s">
        <v>26</v>
      </c>
      <c r="B7" s="492" t="s">
        <v>27</v>
      </c>
      <c r="C7" s="493"/>
      <c r="D7" s="39" t="s">
        <v>28</v>
      </c>
      <c r="E7" s="39">
        <v>15</v>
      </c>
      <c r="F7" s="40">
        <v>0</v>
      </c>
      <c r="G7" s="41">
        <v>12.75</v>
      </c>
      <c r="H7" s="41">
        <v>0</v>
      </c>
      <c r="I7" s="41">
        <v>3</v>
      </c>
      <c r="J7" s="41">
        <v>0</v>
      </c>
      <c r="K7" s="41">
        <v>0</v>
      </c>
      <c r="L7" s="41">
        <v>0</v>
      </c>
      <c r="M7" s="42">
        <v>15</v>
      </c>
      <c r="N7" s="43">
        <f t="shared" si="0"/>
        <v>45.75</v>
      </c>
      <c r="O7" s="494" t="s">
        <v>29</v>
      </c>
      <c r="P7" s="495"/>
      <c r="Q7" s="495"/>
      <c r="R7" s="495"/>
      <c r="S7" s="495"/>
      <c r="T7" s="495"/>
      <c r="U7" s="495"/>
      <c r="V7" s="495"/>
      <c r="W7" s="495"/>
      <c r="X7" s="495"/>
      <c r="Y7" s="495"/>
      <c r="Z7" s="495"/>
      <c r="AA7" s="496"/>
      <c r="AB7" s="44"/>
    </row>
    <row r="8" spans="1:28" s="37" customFormat="1" x14ac:dyDescent="0.2">
      <c r="A8" s="46" t="s">
        <v>30</v>
      </c>
      <c r="B8" s="497" t="s">
        <v>31</v>
      </c>
      <c r="C8" s="498"/>
      <c r="D8" s="47" t="s">
        <v>32</v>
      </c>
      <c r="E8" s="47">
        <v>5</v>
      </c>
      <c r="F8" s="48">
        <v>0</v>
      </c>
      <c r="G8" s="49">
        <v>2.4</v>
      </c>
      <c r="H8" s="49">
        <v>0</v>
      </c>
      <c r="I8" s="49">
        <v>0</v>
      </c>
      <c r="J8" s="49">
        <v>0</v>
      </c>
      <c r="K8" s="49">
        <v>2</v>
      </c>
      <c r="L8" s="49">
        <v>3</v>
      </c>
      <c r="M8" s="50">
        <v>10</v>
      </c>
      <c r="N8" s="51">
        <f t="shared" si="0"/>
        <v>22.4</v>
      </c>
      <c r="O8" s="489" t="s">
        <v>33</v>
      </c>
      <c r="P8" s="490"/>
      <c r="Q8" s="490"/>
      <c r="R8" s="490"/>
      <c r="S8" s="490"/>
      <c r="T8" s="490"/>
      <c r="U8" s="490"/>
      <c r="V8" s="490"/>
      <c r="W8" s="490"/>
      <c r="X8" s="490"/>
      <c r="Y8" s="490"/>
      <c r="Z8" s="490"/>
      <c r="AA8" s="491"/>
      <c r="AB8" s="36"/>
    </row>
    <row r="9" spans="1:28" s="45" customFormat="1" ht="16" customHeight="1" x14ac:dyDescent="0.2">
      <c r="A9" s="52" t="s">
        <v>34</v>
      </c>
      <c r="B9" s="499" t="s">
        <v>35</v>
      </c>
      <c r="C9" s="500"/>
      <c r="D9" s="39" t="s">
        <v>36</v>
      </c>
      <c r="E9" s="39">
        <v>5</v>
      </c>
      <c r="F9" s="40">
        <v>0</v>
      </c>
      <c r="G9" s="53">
        <v>10.808999999999999</v>
      </c>
      <c r="H9" s="41">
        <v>0</v>
      </c>
      <c r="I9" s="41">
        <v>0</v>
      </c>
      <c r="J9" s="41">
        <v>0</v>
      </c>
      <c r="K9" s="41">
        <v>2</v>
      </c>
      <c r="L9" s="41">
        <v>0</v>
      </c>
      <c r="M9" s="42">
        <v>15</v>
      </c>
      <c r="N9" s="54">
        <f t="shared" si="0"/>
        <v>32.808999999999997</v>
      </c>
      <c r="O9" s="494" t="s">
        <v>37</v>
      </c>
      <c r="P9" s="495"/>
      <c r="Q9" s="495"/>
      <c r="R9" s="495"/>
      <c r="S9" s="495"/>
      <c r="T9" s="495"/>
      <c r="U9" s="495"/>
      <c r="V9" s="495"/>
      <c r="W9" s="495"/>
      <c r="X9" s="495"/>
      <c r="Y9" s="495"/>
      <c r="Z9" s="495"/>
      <c r="AA9" s="496"/>
      <c r="AB9" s="44"/>
    </row>
    <row r="10" spans="1:28" s="37" customFormat="1" ht="16" customHeight="1" x14ac:dyDescent="0.2">
      <c r="A10" s="55" t="s">
        <v>38</v>
      </c>
      <c r="B10" s="501" t="s">
        <v>39</v>
      </c>
      <c r="C10" s="502"/>
      <c r="D10" s="47" t="s">
        <v>40</v>
      </c>
      <c r="E10" s="47">
        <v>10</v>
      </c>
      <c r="F10" s="48">
        <v>10</v>
      </c>
      <c r="G10" s="49">
        <v>1.95</v>
      </c>
      <c r="H10" s="49">
        <v>0</v>
      </c>
      <c r="I10" s="49">
        <v>0</v>
      </c>
      <c r="J10" s="49">
        <v>5</v>
      </c>
      <c r="K10" s="49">
        <v>5</v>
      </c>
      <c r="L10" s="49">
        <v>1</v>
      </c>
      <c r="M10" s="50">
        <v>15</v>
      </c>
      <c r="N10" s="51">
        <f t="shared" si="0"/>
        <v>47.95</v>
      </c>
      <c r="O10" s="489" t="s">
        <v>41</v>
      </c>
      <c r="P10" s="490"/>
      <c r="Q10" s="490"/>
      <c r="R10" s="490"/>
      <c r="S10" s="490"/>
      <c r="T10" s="490"/>
      <c r="U10" s="490"/>
      <c r="V10" s="490"/>
      <c r="W10" s="490"/>
      <c r="X10" s="490"/>
      <c r="Y10" s="490"/>
      <c r="Z10" s="490"/>
      <c r="AA10" s="491"/>
      <c r="AB10" s="36"/>
    </row>
    <row r="11" spans="1:28" s="45" customFormat="1" ht="16" customHeight="1" x14ac:dyDescent="0.2">
      <c r="A11" s="52" t="s">
        <v>42</v>
      </c>
      <c r="B11" s="503" t="s">
        <v>43</v>
      </c>
      <c r="C11" s="504"/>
      <c r="D11" s="39" t="s">
        <v>40</v>
      </c>
      <c r="E11" s="39">
        <v>10</v>
      </c>
      <c r="F11" s="40">
        <v>10</v>
      </c>
      <c r="G11" s="53">
        <v>0.32369999999999999</v>
      </c>
      <c r="H11" s="41">
        <v>0</v>
      </c>
      <c r="I11" s="41">
        <v>0</v>
      </c>
      <c r="J11" s="41">
        <v>5</v>
      </c>
      <c r="K11" s="41">
        <v>5</v>
      </c>
      <c r="L11" s="41">
        <v>1</v>
      </c>
      <c r="M11" s="42">
        <v>15</v>
      </c>
      <c r="N11" s="56">
        <f t="shared" si="0"/>
        <v>46.323700000000002</v>
      </c>
      <c r="O11" s="489" t="s">
        <v>44</v>
      </c>
      <c r="P11" s="490"/>
      <c r="Q11" s="490"/>
      <c r="R11" s="490"/>
      <c r="S11" s="490"/>
      <c r="T11" s="490"/>
      <c r="U11" s="490"/>
      <c r="V11" s="490"/>
      <c r="W11" s="490"/>
      <c r="X11" s="490"/>
      <c r="Y11" s="490"/>
      <c r="Z11" s="490"/>
      <c r="AA11" s="491"/>
      <c r="AB11" s="44"/>
    </row>
    <row r="12" spans="1:28" s="37" customFormat="1" ht="16" customHeight="1" x14ac:dyDescent="0.2">
      <c r="A12" s="55" t="s">
        <v>45</v>
      </c>
      <c r="B12" s="501" t="s">
        <v>46</v>
      </c>
      <c r="C12" s="502"/>
      <c r="D12" s="47" t="s">
        <v>40</v>
      </c>
      <c r="E12" s="47">
        <v>10</v>
      </c>
      <c r="F12" s="48">
        <v>10</v>
      </c>
      <c r="G12" s="57">
        <v>0.60352499999999998</v>
      </c>
      <c r="H12" s="49">
        <v>0</v>
      </c>
      <c r="I12" s="49">
        <v>0</v>
      </c>
      <c r="J12" s="49">
        <v>5</v>
      </c>
      <c r="K12" s="49">
        <v>5</v>
      </c>
      <c r="L12" s="49">
        <v>1</v>
      </c>
      <c r="M12" s="50">
        <v>15</v>
      </c>
      <c r="N12" s="58">
        <f t="shared" si="0"/>
        <v>46.603525000000005</v>
      </c>
      <c r="O12" s="489" t="s">
        <v>47</v>
      </c>
      <c r="P12" s="490"/>
      <c r="Q12" s="490"/>
      <c r="R12" s="490"/>
      <c r="S12" s="490"/>
      <c r="T12" s="490"/>
      <c r="U12" s="490"/>
      <c r="V12" s="490"/>
      <c r="W12" s="490"/>
      <c r="X12" s="490"/>
      <c r="Y12" s="490"/>
      <c r="Z12" s="490"/>
      <c r="AA12" s="491"/>
      <c r="AB12" s="36"/>
    </row>
    <row r="13" spans="1:28" s="45" customFormat="1" ht="16" customHeight="1" x14ac:dyDescent="0.2">
      <c r="A13" s="59" t="s">
        <v>48</v>
      </c>
      <c r="B13" s="505" t="s">
        <v>49</v>
      </c>
      <c r="C13" s="506"/>
      <c r="D13" s="39" t="s">
        <v>50</v>
      </c>
      <c r="E13" s="39">
        <v>10</v>
      </c>
      <c r="F13" s="40">
        <v>5</v>
      </c>
      <c r="G13" s="41">
        <v>14.25</v>
      </c>
      <c r="H13" s="41">
        <v>9</v>
      </c>
      <c r="I13" s="41">
        <v>0</v>
      </c>
      <c r="J13" s="41">
        <v>0</v>
      </c>
      <c r="K13" s="41">
        <v>5</v>
      </c>
      <c r="L13" s="41">
        <v>1</v>
      </c>
      <c r="M13" s="42">
        <v>15</v>
      </c>
      <c r="N13" s="43">
        <f t="shared" si="0"/>
        <v>59.25</v>
      </c>
      <c r="O13" s="494" t="s">
        <v>51</v>
      </c>
      <c r="P13" s="495"/>
      <c r="Q13" s="495"/>
      <c r="R13" s="495"/>
      <c r="S13" s="495"/>
      <c r="T13" s="495"/>
      <c r="U13" s="495"/>
      <c r="V13" s="495"/>
      <c r="W13" s="495"/>
      <c r="X13" s="495"/>
      <c r="Y13" s="495"/>
      <c r="Z13" s="495"/>
      <c r="AA13" s="496"/>
      <c r="AB13" s="44"/>
    </row>
    <row r="14" spans="1:28" s="37" customFormat="1" ht="16" customHeight="1" x14ac:dyDescent="0.2">
      <c r="A14" s="55" t="s">
        <v>52</v>
      </c>
      <c r="B14" s="507" t="s">
        <v>53</v>
      </c>
      <c r="C14" s="508"/>
      <c r="D14" s="47" t="s">
        <v>36</v>
      </c>
      <c r="E14" s="47">
        <v>20</v>
      </c>
      <c r="F14" s="48">
        <v>0</v>
      </c>
      <c r="G14" s="57">
        <v>12.487500000000001</v>
      </c>
      <c r="H14" s="49">
        <v>0</v>
      </c>
      <c r="I14" s="49">
        <v>5</v>
      </c>
      <c r="J14" s="49">
        <v>0</v>
      </c>
      <c r="K14" s="49">
        <v>0</v>
      </c>
      <c r="L14" s="49">
        <v>4</v>
      </c>
      <c r="M14" s="50">
        <v>15</v>
      </c>
      <c r="N14" s="58">
        <f t="shared" si="0"/>
        <v>56.487499999999997</v>
      </c>
      <c r="O14" s="489" t="s">
        <v>54</v>
      </c>
      <c r="P14" s="490"/>
      <c r="Q14" s="490"/>
      <c r="R14" s="490"/>
      <c r="S14" s="490"/>
      <c r="T14" s="490"/>
      <c r="U14" s="490"/>
      <c r="V14" s="490"/>
      <c r="W14" s="490"/>
      <c r="X14" s="490"/>
      <c r="Y14" s="490"/>
      <c r="Z14" s="490"/>
      <c r="AA14" s="491"/>
      <c r="AB14" s="36"/>
    </row>
    <row r="15" spans="1:28" s="45" customFormat="1" ht="16" customHeight="1" x14ac:dyDescent="0.2">
      <c r="A15" s="52" t="s">
        <v>55</v>
      </c>
      <c r="B15" s="505" t="s">
        <v>56</v>
      </c>
      <c r="C15" s="506"/>
      <c r="D15" s="39" t="s">
        <v>57</v>
      </c>
      <c r="E15" s="39">
        <v>5</v>
      </c>
      <c r="F15" s="40">
        <v>0</v>
      </c>
      <c r="G15" s="41">
        <v>2.4</v>
      </c>
      <c r="H15" s="41">
        <v>0</v>
      </c>
      <c r="I15" s="41">
        <v>0</v>
      </c>
      <c r="J15" s="41">
        <v>1</v>
      </c>
      <c r="K15" s="41">
        <v>5</v>
      </c>
      <c r="L15" s="41">
        <v>2</v>
      </c>
      <c r="M15" s="42">
        <v>15</v>
      </c>
      <c r="N15" s="43">
        <f t="shared" si="0"/>
        <v>30.4</v>
      </c>
      <c r="O15" s="494" t="s">
        <v>58</v>
      </c>
      <c r="P15" s="495"/>
      <c r="Q15" s="495"/>
      <c r="R15" s="495"/>
      <c r="S15" s="495"/>
      <c r="T15" s="495"/>
      <c r="U15" s="495"/>
      <c r="V15" s="495"/>
      <c r="W15" s="495"/>
      <c r="X15" s="495"/>
      <c r="Y15" s="495"/>
      <c r="Z15" s="495"/>
      <c r="AA15" s="496"/>
      <c r="AB15" s="44"/>
    </row>
    <row r="16" spans="1:28" s="37" customFormat="1" ht="16" customHeight="1" x14ac:dyDescent="0.2">
      <c r="A16" s="55" t="s">
        <v>59</v>
      </c>
      <c r="B16" s="507" t="s">
        <v>60</v>
      </c>
      <c r="C16" s="508"/>
      <c r="D16" s="47" t="s">
        <v>61</v>
      </c>
      <c r="E16" s="47">
        <v>5</v>
      </c>
      <c r="F16" s="48">
        <v>0</v>
      </c>
      <c r="G16" s="57">
        <v>0.71199999999999997</v>
      </c>
      <c r="H16" s="49">
        <v>3</v>
      </c>
      <c r="I16" s="49">
        <v>0</v>
      </c>
      <c r="J16" s="49">
        <v>1</v>
      </c>
      <c r="K16" s="49">
        <v>5</v>
      </c>
      <c r="L16" s="49">
        <v>1</v>
      </c>
      <c r="M16" s="50">
        <v>15</v>
      </c>
      <c r="N16" s="58">
        <f t="shared" si="0"/>
        <v>30.712</v>
      </c>
      <c r="O16" s="489" t="s">
        <v>62</v>
      </c>
      <c r="P16" s="490"/>
      <c r="Q16" s="490"/>
      <c r="R16" s="490"/>
      <c r="S16" s="490"/>
      <c r="T16" s="490"/>
      <c r="U16" s="490"/>
      <c r="V16" s="490"/>
      <c r="W16" s="490"/>
      <c r="X16" s="490"/>
      <c r="Y16" s="490"/>
      <c r="Z16" s="490"/>
      <c r="AA16" s="491"/>
      <c r="AB16" s="36"/>
    </row>
    <row r="17" spans="1:28" s="45" customFormat="1" ht="16" customHeight="1" x14ac:dyDescent="0.2">
      <c r="A17" s="52" t="s">
        <v>63</v>
      </c>
      <c r="B17" s="503" t="s">
        <v>64</v>
      </c>
      <c r="C17" s="504"/>
      <c r="D17" s="39" t="s">
        <v>65</v>
      </c>
      <c r="E17" s="39">
        <v>0</v>
      </c>
      <c r="F17" s="40">
        <v>0</v>
      </c>
      <c r="G17" s="41">
        <v>13.4</v>
      </c>
      <c r="H17" s="41">
        <v>0</v>
      </c>
      <c r="I17" s="41">
        <v>1</v>
      </c>
      <c r="J17" s="41">
        <v>0</v>
      </c>
      <c r="K17" s="41">
        <v>2</v>
      </c>
      <c r="L17" s="41">
        <v>5</v>
      </c>
      <c r="M17" s="42">
        <v>15</v>
      </c>
      <c r="N17" s="43">
        <f t="shared" si="0"/>
        <v>36.4</v>
      </c>
      <c r="O17" s="494" t="s">
        <v>66</v>
      </c>
      <c r="P17" s="495"/>
      <c r="Q17" s="495"/>
      <c r="R17" s="495"/>
      <c r="S17" s="495"/>
      <c r="T17" s="495"/>
      <c r="U17" s="495"/>
      <c r="V17" s="495"/>
      <c r="W17" s="495"/>
      <c r="X17" s="495"/>
      <c r="Y17" s="495"/>
      <c r="Z17" s="495"/>
      <c r="AA17" s="496"/>
      <c r="AB17" s="44"/>
    </row>
    <row r="18" spans="1:28" s="37" customFormat="1" ht="16" customHeight="1" x14ac:dyDescent="0.2">
      <c r="A18" s="55" t="s">
        <v>67</v>
      </c>
      <c r="B18" s="509" t="s">
        <v>68</v>
      </c>
      <c r="C18" s="510"/>
      <c r="D18" s="47" t="s">
        <v>69</v>
      </c>
      <c r="E18" s="47">
        <v>10</v>
      </c>
      <c r="F18" s="48">
        <v>2.5</v>
      </c>
      <c r="G18" s="49">
        <v>7.8</v>
      </c>
      <c r="H18" s="49">
        <v>0</v>
      </c>
      <c r="I18" s="49">
        <v>0</v>
      </c>
      <c r="J18" s="49">
        <v>3</v>
      </c>
      <c r="K18" s="49">
        <v>5</v>
      </c>
      <c r="L18" s="49">
        <v>5</v>
      </c>
      <c r="M18" s="50">
        <v>15</v>
      </c>
      <c r="N18" s="60">
        <f t="shared" si="0"/>
        <v>48.3</v>
      </c>
      <c r="O18" s="489" t="s">
        <v>70</v>
      </c>
      <c r="P18" s="490"/>
      <c r="Q18" s="490"/>
      <c r="R18" s="490"/>
      <c r="S18" s="490"/>
      <c r="T18" s="490"/>
      <c r="U18" s="490"/>
      <c r="V18" s="490"/>
      <c r="W18" s="490"/>
      <c r="X18" s="490"/>
      <c r="Y18" s="490"/>
      <c r="Z18" s="490"/>
      <c r="AA18" s="491"/>
      <c r="AB18" s="36"/>
    </row>
    <row r="19" spans="1:28" s="45" customFormat="1" ht="16" customHeight="1" x14ac:dyDescent="0.2">
      <c r="A19" s="52" t="s">
        <v>71</v>
      </c>
      <c r="B19" s="511" t="s">
        <v>72</v>
      </c>
      <c r="C19" s="512"/>
      <c r="D19" s="39" t="s">
        <v>73</v>
      </c>
      <c r="E19" s="39">
        <v>5</v>
      </c>
      <c r="F19" s="40">
        <v>0</v>
      </c>
      <c r="G19" s="41">
        <v>0</v>
      </c>
      <c r="H19" s="41">
        <v>0</v>
      </c>
      <c r="I19" s="41">
        <v>0</v>
      </c>
      <c r="J19" s="41">
        <v>3</v>
      </c>
      <c r="K19" s="41">
        <v>0</v>
      </c>
      <c r="L19" s="41">
        <v>5</v>
      </c>
      <c r="M19" s="42">
        <v>10</v>
      </c>
      <c r="N19" s="43">
        <f t="shared" si="0"/>
        <v>23</v>
      </c>
      <c r="O19" s="494" t="s">
        <v>74</v>
      </c>
      <c r="P19" s="495"/>
      <c r="Q19" s="495"/>
      <c r="R19" s="495"/>
      <c r="S19" s="495"/>
      <c r="T19" s="495"/>
      <c r="U19" s="495"/>
      <c r="V19" s="495"/>
      <c r="W19" s="495"/>
      <c r="X19" s="495"/>
      <c r="Y19" s="495"/>
      <c r="Z19" s="495"/>
      <c r="AA19" s="496"/>
      <c r="AB19" s="44"/>
    </row>
    <row r="20" spans="1:28" s="37" customFormat="1" ht="16" customHeight="1" x14ac:dyDescent="0.2">
      <c r="A20" s="55" t="s">
        <v>75</v>
      </c>
      <c r="B20" s="513" t="s">
        <v>76</v>
      </c>
      <c r="C20" s="514"/>
      <c r="D20" s="47" t="s">
        <v>77</v>
      </c>
      <c r="E20" s="47">
        <v>0</v>
      </c>
      <c r="F20" s="48">
        <v>0</v>
      </c>
      <c r="G20" s="57">
        <v>0.9375</v>
      </c>
      <c r="H20" s="49">
        <v>0</v>
      </c>
      <c r="I20" s="49">
        <v>1</v>
      </c>
      <c r="J20" s="49">
        <v>0</v>
      </c>
      <c r="K20" s="49">
        <v>5</v>
      </c>
      <c r="L20" s="49">
        <v>0</v>
      </c>
      <c r="M20" s="50">
        <v>15</v>
      </c>
      <c r="N20" s="58">
        <f t="shared" si="0"/>
        <v>21.9375</v>
      </c>
      <c r="O20" s="489" t="s">
        <v>78</v>
      </c>
      <c r="P20" s="490"/>
      <c r="Q20" s="490"/>
      <c r="R20" s="490"/>
      <c r="S20" s="490"/>
      <c r="T20" s="490"/>
      <c r="U20" s="490"/>
      <c r="V20" s="490"/>
      <c r="W20" s="490"/>
      <c r="X20" s="490"/>
      <c r="Y20" s="490"/>
      <c r="Z20" s="490"/>
      <c r="AA20" s="491"/>
      <c r="AB20" s="36"/>
    </row>
    <row r="21" spans="1:28" s="45" customFormat="1" ht="15" customHeight="1" x14ac:dyDescent="0.2">
      <c r="A21" s="52" t="s">
        <v>79</v>
      </c>
      <c r="B21" s="505" t="s">
        <v>80</v>
      </c>
      <c r="C21" s="506"/>
      <c r="D21" s="39" t="s">
        <v>73</v>
      </c>
      <c r="E21" s="39">
        <v>5</v>
      </c>
      <c r="F21" s="40">
        <v>0</v>
      </c>
      <c r="G21" s="41">
        <v>9</v>
      </c>
      <c r="H21" s="41">
        <v>6</v>
      </c>
      <c r="I21" s="41">
        <v>1</v>
      </c>
      <c r="J21" s="41">
        <v>3</v>
      </c>
      <c r="K21" s="41">
        <v>0</v>
      </c>
      <c r="L21" s="41">
        <v>2</v>
      </c>
      <c r="M21" s="42">
        <v>15</v>
      </c>
      <c r="N21" s="43">
        <f t="shared" si="0"/>
        <v>41</v>
      </c>
      <c r="O21" s="494" t="s">
        <v>81</v>
      </c>
      <c r="P21" s="495"/>
      <c r="Q21" s="495"/>
      <c r="R21" s="495"/>
      <c r="S21" s="495"/>
      <c r="T21" s="495"/>
      <c r="U21" s="495"/>
      <c r="V21" s="495"/>
      <c r="W21" s="495"/>
      <c r="X21" s="495"/>
      <c r="Y21" s="495"/>
      <c r="Z21" s="495"/>
      <c r="AA21" s="496"/>
      <c r="AB21" s="44"/>
    </row>
    <row r="22" spans="1:28" s="37" customFormat="1" ht="16" customHeight="1" x14ac:dyDescent="0.2">
      <c r="A22" s="61" t="s">
        <v>82</v>
      </c>
      <c r="B22" s="523" t="s">
        <v>83</v>
      </c>
      <c r="C22" s="524"/>
      <c r="D22" s="47" t="s">
        <v>84</v>
      </c>
      <c r="E22" s="47">
        <v>5</v>
      </c>
      <c r="F22" s="48">
        <v>0</v>
      </c>
      <c r="G22" s="57">
        <v>10.1625</v>
      </c>
      <c r="H22" s="49">
        <v>9</v>
      </c>
      <c r="I22" s="49">
        <v>1</v>
      </c>
      <c r="J22" s="49">
        <v>0</v>
      </c>
      <c r="K22" s="49">
        <v>2</v>
      </c>
      <c r="L22" s="49">
        <v>5</v>
      </c>
      <c r="M22" s="50">
        <v>15</v>
      </c>
      <c r="N22" s="58">
        <f t="shared" si="0"/>
        <v>47.162500000000001</v>
      </c>
      <c r="O22" s="489" t="s">
        <v>85</v>
      </c>
      <c r="P22" s="490"/>
      <c r="Q22" s="490"/>
      <c r="R22" s="490"/>
      <c r="S22" s="490"/>
      <c r="T22" s="490"/>
      <c r="U22" s="490"/>
      <c r="V22" s="490"/>
      <c r="W22" s="490"/>
      <c r="X22" s="490"/>
      <c r="Y22" s="490"/>
      <c r="Z22" s="490"/>
      <c r="AA22" s="491"/>
      <c r="AB22" s="36"/>
    </row>
    <row r="23" spans="1:28" s="45" customFormat="1" ht="16" customHeight="1" x14ac:dyDescent="0.2">
      <c r="A23" s="59" t="s">
        <v>86</v>
      </c>
      <c r="B23" s="525" t="s">
        <v>87</v>
      </c>
      <c r="C23" s="526"/>
      <c r="D23" s="39" t="s">
        <v>50</v>
      </c>
      <c r="E23" s="39">
        <v>5</v>
      </c>
      <c r="F23" s="40">
        <v>0</v>
      </c>
      <c r="G23" s="41">
        <v>15</v>
      </c>
      <c r="H23" s="41">
        <v>12</v>
      </c>
      <c r="I23" s="41">
        <v>3</v>
      </c>
      <c r="J23" s="41">
        <v>0</v>
      </c>
      <c r="K23" s="41">
        <v>0</v>
      </c>
      <c r="L23" s="41">
        <v>2</v>
      </c>
      <c r="M23" s="42">
        <v>15</v>
      </c>
      <c r="N23" s="43">
        <f t="shared" si="0"/>
        <v>52</v>
      </c>
      <c r="O23" s="494" t="s">
        <v>88</v>
      </c>
      <c r="P23" s="495"/>
      <c r="Q23" s="495"/>
      <c r="R23" s="495"/>
      <c r="S23" s="495"/>
      <c r="T23" s="495"/>
      <c r="U23" s="495"/>
      <c r="V23" s="495"/>
      <c r="W23" s="495"/>
      <c r="X23" s="495"/>
      <c r="Y23" s="495"/>
      <c r="Z23" s="495"/>
      <c r="AA23" s="496"/>
      <c r="AB23" s="44"/>
    </row>
    <row r="24" spans="1:28" s="37" customFormat="1" ht="16" customHeight="1" x14ac:dyDescent="0.2">
      <c r="A24" s="62" t="s">
        <v>89</v>
      </c>
      <c r="B24" s="507" t="s">
        <v>90</v>
      </c>
      <c r="C24" s="508"/>
      <c r="D24" s="63" t="s">
        <v>91</v>
      </c>
      <c r="E24" s="63">
        <v>5</v>
      </c>
      <c r="F24" s="64">
        <v>0</v>
      </c>
      <c r="G24" s="65">
        <v>15</v>
      </c>
      <c r="H24" s="65">
        <v>0</v>
      </c>
      <c r="I24" s="65">
        <v>3</v>
      </c>
      <c r="J24" s="65">
        <v>0</v>
      </c>
      <c r="K24" s="65">
        <v>5</v>
      </c>
      <c r="L24" s="65">
        <v>2</v>
      </c>
      <c r="M24" s="66">
        <v>15</v>
      </c>
      <c r="N24" s="67">
        <f t="shared" si="0"/>
        <v>45</v>
      </c>
      <c r="O24" s="489" t="s">
        <v>92</v>
      </c>
      <c r="P24" s="490"/>
      <c r="Q24" s="490"/>
      <c r="R24" s="490"/>
      <c r="S24" s="490"/>
      <c r="T24" s="490"/>
      <c r="U24" s="490"/>
      <c r="V24" s="490"/>
      <c r="W24" s="490"/>
      <c r="X24" s="490"/>
      <c r="Y24" s="490"/>
      <c r="Z24" s="490"/>
      <c r="AA24" s="491"/>
      <c r="AB24" s="36"/>
    </row>
    <row r="25" spans="1:28" s="74" customFormat="1" ht="16" customHeight="1" thickBot="1" x14ac:dyDescent="0.25">
      <c r="A25" s="68" t="s">
        <v>93</v>
      </c>
      <c r="B25" s="527" t="s">
        <v>94</v>
      </c>
      <c r="C25" s="528"/>
      <c r="D25" s="69" t="s">
        <v>95</v>
      </c>
      <c r="E25" s="69">
        <v>5</v>
      </c>
      <c r="F25" s="69">
        <v>0</v>
      </c>
      <c r="G25" s="70">
        <v>3.5825</v>
      </c>
      <c r="H25" s="69">
        <v>0</v>
      </c>
      <c r="I25" s="69">
        <v>0</v>
      </c>
      <c r="J25" s="69">
        <v>0</v>
      </c>
      <c r="K25" s="69">
        <v>5</v>
      </c>
      <c r="L25" s="69">
        <v>5</v>
      </c>
      <c r="M25" s="71">
        <v>10</v>
      </c>
      <c r="N25" s="72">
        <f t="shared" si="0"/>
        <v>28.5825</v>
      </c>
      <c r="O25" s="529" t="s">
        <v>96</v>
      </c>
      <c r="P25" s="530"/>
      <c r="Q25" s="530"/>
      <c r="R25" s="530"/>
      <c r="S25" s="530"/>
      <c r="T25" s="530"/>
      <c r="U25" s="530"/>
      <c r="V25" s="530"/>
      <c r="W25" s="530"/>
      <c r="X25" s="530"/>
      <c r="Y25" s="530"/>
      <c r="Z25" s="530"/>
      <c r="AA25" s="531"/>
      <c r="AB25" s="73"/>
    </row>
    <row r="26" spans="1:28" s="79" customFormat="1" ht="16" customHeight="1" x14ac:dyDescent="0.2">
      <c r="A26" s="75"/>
      <c r="B26" s="76"/>
      <c r="C26" s="76"/>
      <c r="D26" s="77"/>
      <c r="E26" s="75"/>
      <c r="F26" s="76"/>
      <c r="G26" s="76"/>
      <c r="H26" s="76"/>
      <c r="I26" s="78"/>
      <c r="K26" s="80"/>
      <c r="L26" s="75"/>
      <c r="M26" s="75"/>
      <c r="N26" s="81"/>
      <c r="O26" s="76"/>
      <c r="P26" s="76"/>
      <c r="Q26" s="76"/>
      <c r="R26" s="76"/>
      <c r="S26" s="76"/>
      <c r="T26" s="76"/>
      <c r="U26" s="76"/>
      <c r="V26" s="76"/>
      <c r="W26" s="76"/>
      <c r="X26" s="76"/>
      <c r="Y26" s="76"/>
      <c r="Z26" s="76"/>
      <c r="AA26" s="76"/>
      <c r="AB26" s="82"/>
    </row>
    <row r="27" spans="1:28" s="79" customFormat="1" ht="16" customHeight="1" thickBot="1" x14ac:dyDescent="0.25">
      <c r="A27" s="75"/>
      <c r="B27" s="76"/>
      <c r="C27" s="76"/>
      <c r="D27" s="77"/>
      <c r="E27" s="75"/>
      <c r="F27" s="76"/>
      <c r="G27" s="76"/>
      <c r="H27" s="76"/>
      <c r="I27" s="78"/>
      <c r="K27" s="80"/>
      <c r="L27" s="75"/>
      <c r="M27" s="75"/>
      <c r="N27" s="81"/>
      <c r="O27" s="76"/>
      <c r="P27" s="76"/>
      <c r="Q27" s="76"/>
      <c r="R27" s="76"/>
      <c r="S27" s="76"/>
      <c r="T27" s="76"/>
      <c r="U27" s="76"/>
      <c r="V27" s="76"/>
      <c r="W27" s="76"/>
      <c r="X27" s="76"/>
      <c r="Y27" s="76"/>
      <c r="Z27" s="76"/>
      <c r="AA27" s="76"/>
      <c r="AB27" s="82"/>
    </row>
    <row r="28" spans="1:28" s="87" customFormat="1" ht="21" customHeight="1" thickBot="1" x14ac:dyDescent="0.3">
      <c r="A28" s="532" t="s">
        <v>97</v>
      </c>
      <c r="B28" s="533"/>
      <c r="C28" s="533"/>
      <c r="D28" s="83"/>
      <c r="E28" s="84"/>
      <c r="F28" s="85"/>
      <c r="G28" s="85"/>
      <c r="H28" s="85"/>
      <c r="I28" s="86"/>
      <c r="K28" s="88"/>
      <c r="L28" s="84"/>
      <c r="M28" s="84"/>
      <c r="N28" s="89"/>
      <c r="O28" s="85"/>
      <c r="P28" s="85"/>
      <c r="Q28" s="85"/>
      <c r="R28" s="85"/>
      <c r="S28" s="85"/>
      <c r="T28" s="85"/>
      <c r="U28" s="85"/>
      <c r="V28" s="85"/>
      <c r="W28" s="85"/>
      <c r="X28" s="85"/>
      <c r="Y28" s="85"/>
      <c r="Z28" s="85"/>
      <c r="AA28" s="85"/>
      <c r="AB28" s="90"/>
    </row>
    <row r="29" spans="1:28" s="97" customFormat="1" ht="21" customHeight="1" thickBot="1" x14ac:dyDescent="0.25">
      <c r="A29" s="91" t="s">
        <v>98</v>
      </c>
      <c r="B29" s="515" t="s">
        <v>3</v>
      </c>
      <c r="C29" s="516"/>
      <c r="D29" s="92"/>
      <c r="E29" s="93" t="s">
        <v>99</v>
      </c>
      <c r="F29" s="93" t="s">
        <v>9</v>
      </c>
      <c r="G29" s="93" t="s">
        <v>7</v>
      </c>
      <c r="H29" s="93" t="s">
        <v>10</v>
      </c>
      <c r="I29" s="93" t="s">
        <v>11</v>
      </c>
      <c r="J29" s="93" t="s">
        <v>100</v>
      </c>
      <c r="K29" s="94" t="s">
        <v>13</v>
      </c>
      <c r="L29" s="95" t="s">
        <v>101</v>
      </c>
      <c r="M29" s="517" t="s">
        <v>15</v>
      </c>
      <c r="N29" s="518"/>
      <c r="O29" s="518"/>
      <c r="P29" s="518"/>
      <c r="Q29" s="518"/>
      <c r="R29" s="518"/>
      <c r="S29" s="518"/>
      <c r="T29" s="518"/>
      <c r="U29" s="518"/>
      <c r="V29" s="518"/>
      <c r="W29" s="518"/>
      <c r="X29" s="518"/>
      <c r="Y29" s="518"/>
      <c r="Z29" s="518"/>
      <c r="AA29" s="518"/>
      <c r="AB29" s="96"/>
    </row>
    <row r="30" spans="1:28" s="102" customFormat="1" ht="16" customHeight="1" thickBot="1" x14ac:dyDescent="0.25">
      <c r="A30" s="521"/>
      <c r="B30" s="522"/>
      <c r="C30" s="516"/>
      <c r="D30" s="98" t="s">
        <v>102</v>
      </c>
      <c r="E30" s="94">
        <v>5</v>
      </c>
      <c r="F30" s="99">
        <v>35</v>
      </c>
      <c r="G30" s="99">
        <v>30</v>
      </c>
      <c r="H30" s="99">
        <v>5</v>
      </c>
      <c r="I30" s="99">
        <v>5</v>
      </c>
      <c r="J30" s="99">
        <v>5</v>
      </c>
      <c r="K30" s="99">
        <v>15</v>
      </c>
      <c r="L30" s="100">
        <f t="shared" ref="L30:L35" si="1">SUM(E30:K30)</f>
        <v>100</v>
      </c>
      <c r="M30" s="519"/>
      <c r="N30" s="520"/>
      <c r="O30" s="520"/>
      <c r="P30" s="520"/>
      <c r="Q30" s="520"/>
      <c r="R30" s="520"/>
      <c r="S30" s="520"/>
      <c r="T30" s="520"/>
      <c r="U30" s="520"/>
      <c r="V30" s="520"/>
      <c r="W30" s="520"/>
      <c r="X30" s="520"/>
      <c r="Y30" s="520"/>
      <c r="Z30" s="520"/>
      <c r="AA30" s="520"/>
      <c r="AB30" s="101"/>
    </row>
    <row r="31" spans="1:28" s="28" customFormat="1" ht="16" customHeight="1" x14ac:dyDescent="0.2">
      <c r="A31" s="103" t="s">
        <v>103</v>
      </c>
      <c r="B31" s="104" t="s">
        <v>104</v>
      </c>
      <c r="C31" s="105"/>
      <c r="D31" s="106" t="s">
        <v>36</v>
      </c>
      <c r="E31" s="107">
        <v>2</v>
      </c>
      <c r="F31" s="107">
        <v>5</v>
      </c>
      <c r="G31" s="107">
        <v>9.9499999999999993</v>
      </c>
      <c r="H31" s="107">
        <v>0</v>
      </c>
      <c r="I31" s="107">
        <v>0</v>
      </c>
      <c r="J31" s="107">
        <v>0</v>
      </c>
      <c r="K31" s="108">
        <v>15</v>
      </c>
      <c r="L31" s="109">
        <f t="shared" si="1"/>
        <v>31.95</v>
      </c>
      <c r="M31" s="536"/>
      <c r="N31" s="537"/>
      <c r="O31" s="537"/>
      <c r="P31" s="537"/>
      <c r="Q31" s="537"/>
      <c r="R31" s="537"/>
      <c r="S31" s="537"/>
      <c r="T31" s="537"/>
      <c r="U31" s="537"/>
      <c r="V31" s="537"/>
      <c r="W31" s="537"/>
      <c r="X31" s="537"/>
      <c r="Y31" s="537"/>
      <c r="Z31" s="537"/>
      <c r="AA31" s="538"/>
      <c r="AB31" s="27"/>
    </row>
    <row r="32" spans="1:28" s="37" customFormat="1" ht="16" customHeight="1" x14ac:dyDescent="0.2">
      <c r="A32" s="110" t="s">
        <v>105</v>
      </c>
      <c r="B32" s="539" t="s">
        <v>106</v>
      </c>
      <c r="C32" s="540"/>
      <c r="D32" s="49" t="s">
        <v>36</v>
      </c>
      <c r="E32" s="111">
        <v>2</v>
      </c>
      <c r="F32" s="111">
        <v>35</v>
      </c>
      <c r="G32" s="111">
        <v>30</v>
      </c>
      <c r="H32" s="111">
        <v>0</v>
      </c>
      <c r="I32" s="111">
        <v>2</v>
      </c>
      <c r="J32" s="111">
        <v>5</v>
      </c>
      <c r="K32" s="112">
        <v>15</v>
      </c>
      <c r="L32" s="113">
        <f t="shared" si="1"/>
        <v>89</v>
      </c>
      <c r="M32" s="541"/>
      <c r="N32" s="542"/>
      <c r="O32" s="542"/>
      <c r="P32" s="542"/>
      <c r="Q32" s="542"/>
      <c r="R32" s="542"/>
      <c r="S32" s="542"/>
      <c r="T32" s="542"/>
      <c r="U32" s="542"/>
      <c r="V32" s="542"/>
      <c r="W32" s="542"/>
      <c r="X32" s="542"/>
      <c r="Y32" s="542"/>
      <c r="Z32" s="542"/>
      <c r="AA32" s="543"/>
      <c r="AB32" s="36"/>
    </row>
    <row r="33" spans="1:28" s="45" customFormat="1" ht="16" customHeight="1" x14ac:dyDescent="0.2">
      <c r="A33" s="114" t="s">
        <v>107</v>
      </c>
      <c r="B33" s="544" t="s">
        <v>108</v>
      </c>
      <c r="C33" s="545"/>
      <c r="D33" s="41" t="s">
        <v>109</v>
      </c>
      <c r="E33" s="115">
        <v>2</v>
      </c>
      <c r="F33" s="115">
        <v>5</v>
      </c>
      <c r="G33" s="115">
        <v>30</v>
      </c>
      <c r="H33" s="115">
        <v>0</v>
      </c>
      <c r="I33" s="115">
        <v>0</v>
      </c>
      <c r="J33" s="115">
        <v>2</v>
      </c>
      <c r="K33" s="116">
        <v>15</v>
      </c>
      <c r="L33" s="117">
        <f t="shared" si="1"/>
        <v>54</v>
      </c>
      <c r="M33" s="546" t="s">
        <v>110</v>
      </c>
      <c r="N33" s="547"/>
      <c r="O33" s="547"/>
      <c r="P33" s="547"/>
      <c r="Q33" s="547"/>
      <c r="R33" s="547"/>
      <c r="S33" s="547"/>
      <c r="T33" s="547"/>
      <c r="U33" s="547"/>
      <c r="V33" s="547"/>
      <c r="W33" s="547"/>
      <c r="X33" s="547"/>
      <c r="Y33" s="547"/>
      <c r="Z33" s="547"/>
      <c r="AA33" s="548"/>
      <c r="AB33" s="44"/>
    </row>
    <row r="34" spans="1:28" s="37" customFormat="1" ht="16" customHeight="1" x14ac:dyDescent="0.2">
      <c r="A34" s="110" t="s">
        <v>111</v>
      </c>
      <c r="B34" s="539" t="s">
        <v>112</v>
      </c>
      <c r="C34" s="540"/>
      <c r="D34" s="49" t="s">
        <v>113</v>
      </c>
      <c r="E34" s="111">
        <v>2</v>
      </c>
      <c r="F34" s="111">
        <v>5</v>
      </c>
      <c r="G34" s="111">
        <v>9</v>
      </c>
      <c r="H34" s="111">
        <v>3</v>
      </c>
      <c r="I34" s="111">
        <v>0</v>
      </c>
      <c r="J34" s="111">
        <v>2</v>
      </c>
      <c r="K34" s="112">
        <v>5</v>
      </c>
      <c r="L34" s="113">
        <f t="shared" si="1"/>
        <v>26</v>
      </c>
      <c r="M34" s="549" t="s">
        <v>114</v>
      </c>
      <c r="N34" s="550"/>
      <c r="O34" s="550"/>
      <c r="P34" s="550"/>
      <c r="Q34" s="550"/>
      <c r="R34" s="550"/>
      <c r="S34" s="550"/>
      <c r="T34" s="550"/>
      <c r="U34" s="550"/>
      <c r="V34" s="550"/>
      <c r="W34" s="550"/>
      <c r="X34" s="550"/>
      <c r="Y34" s="550"/>
      <c r="Z34" s="550"/>
      <c r="AA34" s="551"/>
      <c r="AB34" s="36"/>
    </row>
    <row r="35" spans="1:28" s="125" customFormat="1" ht="16" customHeight="1" thickBot="1" x14ac:dyDescent="0.3">
      <c r="A35" s="118" t="s">
        <v>115</v>
      </c>
      <c r="B35" s="552" t="s">
        <v>116</v>
      </c>
      <c r="C35" s="553"/>
      <c r="D35" s="119" t="s">
        <v>73</v>
      </c>
      <c r="E35" s="120">
        <v>2</v>
      </c>
      <c r="F35" s="121">
        <v>5</v>
      </c>
      <c r="G35" s="121">
        <v>9</v>
      </c>
      <c r="H35" s="121">
        <v>3</v>
      </c>
      <c r="I35" s="121">
        <v>0</v>
      </c>
      <c r="J35" s="121">
        <v>2</v>
      </c>
      <c r="K35" s="122">
        <v>10</v>
      </c>
      <c r="L35" s="123">
        <f t="shared" si="1"/>
        <v>31</v>
      </c>
      <c r="M35" s="554" t="s">
        <v>117</v>
      </c>
      <c r="N35" s="555"/>
      <c r="O35" s="555"/>
      <c r="P35" s="555"/>
      <c r="Q35" s="555"/>
      <c r="R35" s="555"/>
      <c r="S35" s="555"/>
      <c r="T35" s="555"/>
      <c r="U35" s="555"/>
      <c r="V35" s="555"/>
      <c r="W35" s="555"/>
      <c r="X35" s="555"/>
      <c r="Y35" s="555"/>
      <c r="Z35" s="555"/>
      <c r="AA35" s="556"/>
      <c r="AB35" s="124"/>
    </row>
    <row r="36" spans="1:28" s="45" customFormat="1" ht="17" thickTop="1" x14ac:dyDescent="0.2">
      <c r="A36" s="126"/>
      <c r="B36" s="557"/>
      <c r="C36" s="558"/>
      <c r="D36" s="126"/>
      <c r="M36" s="127"/>
      <c r="N36" s="128"/>
      <c r="O36" s="44"/>
      <c r="AA36" s="129"/>
      <c r="AB36" s="44"/>
    </row>
    <row r="37" spans="1:28" s="45" customFormat="1" x14ac:dyDescent="0.2">
      <c r="A37" s="126"/>
      <c r="B37" s="534"/>
      <c r="C37" s="535"/>
      <c r="D37" s="126"/>
      <c r="M37" s="127"/>
      <c r="N37" s="128"/>
      <c r="O37" s="44"/>
      <c r="AA37" s="129"/>
      <c r="AB37" s="44"/>
    </row>
    <row r="38" spans="1:28" s="45" customFormat="1" x14ac:dyDescent="0.2">
      <c r="A38" s="126"/>
      <c r="B38" s="534"/>
      <c r="C38" s="535"/>
      <c r="D38" s="126"/>
      <c r="M38" s="127"/>
      <c r="N38" s="128"/>
      <c r="O38" s="44"/>
      <c r="AA38" s="129"/>
      <c r="AB38" s="44"/>
    </row>
    <row r="39" spans="1:28" s="45" customFormat="1" x14ac:dyDescent="0.2">
      <c r="A39" s="126"/>
      <c r="B39" s="534"/>
      <c r="C39" s="535"/>
      <c r="D39" s="126"/>
      <c r="M39" s="127"/>
      <c r="N39" s="128"/>
      <c r="O39" s="44"/>
      <c r="AA39" s="129"/>
      <c r="AB39" s="44"/>
    </row>
    <row r="40" spans="1:28" s="45" customFormat="1" x14ac:dyDescent="0.2">
      <c r="A40" s="126"/>
      <c r="B40" s="534"/>
      <c r="C40" s="535"/>
      <c r="D40" s="126"/>
      <c r="M40" s="127"/>
      <c r="N40" s="128"/>
      <c r="O40" s="44"/>
      <c r="AA40" s="129"/>
      <c r="AB40" s="44"/>
    </row>
    <row r="41" spans="1:28" s="45" customFormat="1" x14ac:dyDescent="0.2">
      <c r="A41" s="126"/>
      <c r="B41" s="534"/>
      <c r="C41" s="535"/>
      <c r="D41" s="126"/>
      <c r="M41" s="127"/>
      <c r="N41" s="128"/>
      <c r="O41" s="44"/>
      <c r="AA41" s="129"/>
      <c r="AB41" s="44"/>
    </row>
    <row r="42" spans="1:28" s="45" customFormat="1" x14ac:dyDescent="0.2">
      <c r="A42" s="126"/>
      <c r="B42" s="534"/>
      <c r="C42" s="535"/>
      <c r="D42" s="126"/>
      <c r="M42" s="127"/>
      <c r="N42" s="128"/>
      <c r="O42" s="44"/>
      <c r="AA42" s="129"/>
      <c r="AB42" s="44"/>
    </row>
    <row r="43" spans="1:28" s="45" customFormat="1" x14ac:dyDescent="0.2">
      <c r="A43" s="126"/>
      <c r="B43" s="534"/>
      <c r="C43" s="535"/>
      <c r="D43" s="126"/>
      <c r="M43" s="127"/>
      <c r="N43" s="128"/>
      <c r="O43" s="44"/>
      <c r="AA43" s="129"/>
      <c r="AB43" s="44"/>
    </row>
    <row r="44" spans="1:28" s="45" customFormat="1" x14ac:dyDescent="0.2">
      <c r="A44" s="126"/>
      <c r="B44" s="534"/>
      <c r="C44" s="535"/>
      <c r="D44" s="126"/>
      <c r="M44" s="127"/>
      <c r="N44" s="128"/>
      <c r="O44" s="44"/>
      <c r="AA44" s="129"/>
      <c r="AB44" s="44"/>
    </row>
    <row r="45" spans="1:28" s="45" customFormat="1" x14ac:dyDescent="0.2">
      <c r="A45" s="126"/>
      <c r="B45" s="534"/>
      <c r="C45" s="535"/>
      <c r="D45" s="126"/>
      <c r="M45" s="127"/>
      <c r="N45" s="128"/>
      <c r="O45" s="44"/>
      <c r="AA45" s="129"/>
      <c r="AB45" s="44"/>
    </row>
    <row r="46" spans="1:28" s="45" customFormat="1" x14ac:dyDescent="0.2">
      <c r="A46" s="126"/>
      <c r="B46" s="534"/>
      <c r="C46" s="535"/>
      <c r="D46" s="126"/>
      <c r="M46" s="127"/>
      <c r="N46" s="128"/>
      <c r="O46" s="44"/>
      <c r="AA46" s="129"/>
      <c r="AB46" s="44"/>
    </row>
    <row r="47" spans="1:28" s="45" customFormat="1" x14ac:dyDescent="0.2">
      <c r="A47" s="126"/>
      <c r="B47" s="534"/>
      <c r="C47" s="535"/>
      <c r="D47" s="126"/>
      <c r="M47" s="127"/>
      <c r="N47" s="128"/>
      <c r="O47" s="44"/>
      <c r="AA47" s="129"/>
      <c r="AB47" s="44"/>
    </row>
    <row r="48" spans="1:28" s="45" customFormat="1" x14ac:dyDescent="0.2">
      <c r="A48" s="126"/>
      <c r="B48" s="534"/>
      <c r="C48" s="535"/>
      <c r="D48" s="126"/>
      <c r="M48" s="127"/>
      <c r="N48" s="128"/>
      <c r="O48" s="44"/>
      <c r="AA48" s="129"/>
      <c r="AB48" s="44"/>
    </row>
    <row r="49" spans="1:28" s="45" customFormat="1" x14ac:dyDescent="0.2">
      <c r="A49" s="126"/>
      <c r="B49" s="534"/>
      <c r="C49" s="535"/>
      <c r="D49" s="126"/>
      <c r="M49" s="127"/>
      <c r="N49" s="128"/>
      <c r="O49" s="44"/>
      <c r="AA49" s="129"/>
      <c r="AB49" s="44"/>
    </row>
    <row r="50" spans="1:28" s="45" customFormat="1" x14ac:dyDescent="0.2">
      <c r="A50" s="126"/>
      <c r="B50" s="534"/>
      <c r="C50" s="535"/>
      <c r="D50" s="126"/>
      <c r="M50" s="127"/>
      <c r="N50" s="128"/>
      <c r="O50" s="44"/>
      <c r="AA50" s="129"/>
      <c r="AB50" s="44"/>
    </row>
    <row r="51" spans="1:28" s="45" customFormat="1" x14ac:dyDescent="0.2">
      <c r="A51" s="126"/>
      <c r="B51" s="534"/>
      <c r="C51" s="535"/>
      <c r="D51" s="126"/>
      <c r="M51" s="127"/>
      <c r="N51" s="128"/>
      <c r="O51" s="44"/>
      <c r="AA51" s="129"/>
      <c r="AB51" s="44"/>
    </row>
    <row r="52" spans="1:28" s="45" customFormat="1" x14ac:dyDescent="0.2">
      <c r="A52" s="126"/>
      <c r="B52" s="534"/>
      <c r="C52" s="535"/>
      <c r="D52" s="126"/>
      <c r="M52" s="127"/>
      <c r="N52" s="128"/>
      <c r="O52" s="44"/>
      <c r="AA52" s="129"/>
      <c r="AB52" s="44"/>
    </row>
    <row r="53" spans="1:28" s="45" customFormat="1" x14ac:dyDescent="0.2">
      <c r="A53" s="126"/>
      <c r="B53" s="534"/>
      <c r="C53" s="535"/>
      <c r="D53" s="126"/>
      <c r="M53" s="127"/>
      <c r="N53" s="128"/>
      <c r="O53" s="44"/>
      <c r="AA53" s="129"/>
      <c r="AB53" s="44"/>
    </row>
    <row r="54" spans="1:28" s="45" customFormat="1" x14ac:dyDescent="0.2">
      <c r="A54" s="126"/>
      <c r="B54" s="534"/>
      <c r="C54" s="535"/>
      <c r="D54" s="126"/>
      <c r="M54" s="127"/>
      <c r="N54" s="128"/>
      <c r="O54" s="44"/>
      <c r="AA54" s="129"/>
      <c r="AB54" s="44"/>
    </row>
    <row r="55" spans="1:28" s="45" customFormat="1" x14ac:dyDescent="0.2">
      <c r="A55" s="126"/>
      <c r="B55" s="534"/>
      <c r="C55" s="535"/>
      <c r="D55" s="126"/>
      <c r="M55" s="127"/>
      <c r="N55" s="128"/>
      <c r="O55" s="44"/>
      <c r="AA55" s="129"/>
      <c r="AB55" s="44"/>
    </row>
    <row r="56" spans="1:28" s="45" customFormat="1" x14ac:dyDescent="0.2">
      <c r="A56" s="126"/>
      <c r="B56" s="534"/>
      <c r="C56" s="535"/>
      <c r="D56" s="126"/>
      <c r="M56" s="127"/>
      <c r="N56" s="128"/>
      <c r="O56" s="44"/>
      <c r="AA56" s="129"/>
      <c r="AB56" s="44"/>
    </row>
    <row r="57" spans="1:28" s="45" customFormat="1" x14ac:dyDescent="0.2">
      <c r="A57" s="126"/>
      <c r="B57" s="534"/>
      <c r="C57" s="535"/>
      <c r="D57" s="126"/>
      <c r="M57" s="127"/>
      <c r="N57" s="128"/>
      <c r="O57" s="44"/>
      <c r="AA57" s="129"/>
      <c r="AB57" s="44"/>
    </row>
    <row r="58" spans="1:28" s="45" customFormat="1" x14ac:dyDescent="0.2">
      <c r="A58" s="126"/>
      <c r="B58" s="534"/>
      <c r="C58" s="535"/>
      <c r="D58" s="126"/>
      <c r="M58" s="127"/>
      <c r="N58" s="128"/>
      <c r="O58" s="44"/>
      <c r="AA58" s="129"/>
      <c r="AB58" s="44"/>
    </row>
    <row r="59" spans="1:28" s="45" customFormat="1" x14ac:dyDescent="0.2">
      <c r="A59" s="126"/>
      <c r="B59" s="534"/>
      <c r="C59" s="535"/>
      <c r="D59" s="126"/>
      <c r="M59" s="127"/>
      <c r="N59" s="128"/>
      <c r="O59" s="44"/>
      <c r="AA59" s="129"/>
      <c r="AB59" s="44"/>
    </row>
    <row r="60" spans="1:28" x14ac:dyDescent="0.2">
      <c r="C60" s="131"/>
      <c r="D60" s="131"/>
      <c r="K60" s="132"/>
      <c r="L60" s="133"/>
      <c r="M60" s="134"/>
      <c r="N60" s="131"/>
      <c r="O60" s="131"/>
      <c r="Y60" s="135"/>
      <c r="Z60" s="134"/>
      <c r="AA60" s="131"/>
      <c r="AB60" s="131"/>
    </row>
    <row r="61" spans="1:28" x14ac:dyDescent="0.2">
      <c r="C61" s="131"/>
      <c r="D61" s="131"/>
      <c r="K61" s="132"/>
      <c r="L61" s="133"/>
      <c r="M61" s="134"/>
      <c r="N61" s="131"/>
      <c r="O61" s="131"/>
      <c r="Y61" s="135"/>
      <c r="Z61" s="134"/>
      <c r="AA61" s="131"/>
      <c r="AB61" s="131"/>
    </row>
    <row r="62" spans="1:28" x14ac:dyDescent="0.2">
      <c r="C62" s="131"/>
      <c r="D62" s="131"/>
      <c r="K62" s="132"/>
      <c r="L62" s="133"/>
      <c r="M62" s="134"/>
      <c r="N62" s="131"/>
      <c r="O62" s="131"/>
      <c r="Y62" s="135"/>
      <c r="Z62" s="134"/>
      <c r="AA62" s="131"/>
      <c r="AB62" s="131"/>
    </row>
    <row r="63" spans="1:28" x14ac:dyDescent="0.2">
      <c r="C63" s="131"/>
      <c r="D63" s="131"/>
      <c r="K63" s="132"/>
      <c r="L63" s="133"/>
      <c r="M63" s="134"/>
      <c r="N63" s="131"/>
      <c r="O63" s="131"/>
      <c r="Y63" s="135"/>
      <c r="Z63" s="134"/>
      <c r="AA63" s="131"/>
      <c r="AB63" s="131"/>
    </row>
    <row r="64" spans="1:28" x14ac:dyDescent="0.2">
      <c r="C64" s="131"/>
      <c r="D64" s="131"/>
      <c r="K64" s="132"/>
      <c r="L64" s="133"/>
      <c r="M64" s="134"/>
      <c r="N64" s="131"/>
      <c r="O64" s="131"/>
      <c r="Y64" s="135"/>
      <c r="Z64" s="134"/>
      <c r="AA64" s="131"/>
      <c r="AB64" s="131"/>
    </row>
    <row r="65" spans="3:28" x14ac:dyDescent="0.2">
      <c r="C65" s="131"/>
      <c r="D65" s="131"/>
      <c r="K65" s="132"/>
      <c r="L65" s="133"/>
      <c r="M65" s="134"/>
      <c r="N65" s="131"/>
      <c r="O65" s="131"/>
      <c r="Y65" s="135"/>
      <c r="Z65" s="134"/>
      <c r="AA65" s="131"/>
      <c r="AB65" s="131"/>
    </row>
    <row r="66" spans="3:28" x14ac:dyDescent="0.2">
      <c r="C66" s="131"/>
      <c r="D66" s="131"/>
      <c r="K66" s="132"/>
      <c r="L66" s="133"/>
      <c r="M66" s="134"/>
      <c r="N66" s="131"/>
      <c r="O66" s="131"/>
      <c r="Y66" s="135"/>
      <c r="Z66" s="134"/>
      <c r="AA66" s="131"/>
      <c r="AB66" s="131"/>
    </row>
    <row r="67" spans="3:28" x14ac:dyDescent="0.2">
      <c r="C67" s="131"/>
      <c r="D67" s="131"/>
      <c r="K67" s="132"/>
      <c r="L67" s="133"/>
      <c r="M67" s="134"/>
      <c r="N67" s="131"/>
      <c r="O67" s="131"/>
      <c r="Y67" s="135"/>
      <c r="Z67" s="134"/>
      <c r="AA67" s="131"/>
      <c r="AB67" s="131"/>
    </row>
    <row r="68" spans="3:28" x14ac:dyDescent="0.2">
      <c r="C68" s="131"/>
      <c r="D68" s="131"/>
      <c r="K68" s="132"/>
      <c r="L68" s="133"/>
      <c r="M68" s="134"/>
      <c r="N68" s="131"/>
      <c r="O68" s="131"/>
      <c r="Y68" s="135"/>
      <c r="Z68" s="134"/>
      <c r="AA68" s="131"/>
      <c r="AB68" s="131"/>
    </row>
    <row r="69" spans="3:28" x14ac:dyDescent="0.2">
      <c r="C69" s="131"/>
      <c r="D69" s="131"/>
      <c r="K69" s="132"/>
      <c r="L69" s="133"/>
      <c r="M69" s="134"/>
      <c r="N69" s="131"/>
      <c r="O69" s="131"/>
      <c r="Y69" s="135"/>
      <c r="Z69" s="134"/>
      <c r="AA69" s="131"/>
      <c r="AB69" s="131"/>
    </row>
    <row r="70" spans="3:28" x14ac:dyDescent="0.2">
      <c r="C70" s="131"/>
      <c r="D70" s="131"/>
      <c r="K70" s="132"/>
      <c r="L70" s="133"/>
      <c r="M70" s="134"/>
      <c r="N70" s="131"/>
      <c r="O70" s="131"/>
      <c r="Y70" s="135"/>
      <c r="Z70" s="134"/>
      <c r="AA70" s="131"/>
      <c r="AB70" s="131"/>
    </row>
    <row r="71" spans="3:28" x14ac:dyDescent="0.2">
      <c r="C71" s="131"/>
      <c r="D71" s="131"/>
      <c r="K71" s="132"/>
      <c r="L71" s="133"/>
      <c r="M71" s="134"/>
      <c r="N71" s="131"/>
      <c r="O71" s="131"/>
      <c r="Y71" s="135"/>
      <c r="Z71" s="134"/>
      <c r="AA71" s="131"/>
      <c r="AB71" s="131"/>
    </row>
    <row r="72" spans="3:28" x14ac:dyDescent="0.2">
      <c r="C72" s="131"/>
      <c r="D72" s="131"/>
      <c r="K72" s="132"/>
      <c r="L72" s="133"/>
      <c r="M72" s="134"/>
      <c r="N72" s="131"/>
      <c r="O72" s="131"/>
      <c r="Y72" s="135"/>
      <c r="Z72" s="134"/>
      <c r="AA72" s="131"/>
      <c r="AB72" s="131"/>
    </row>
    <row r="73" spans="3:28" x14ac:dyDescent="0.2">
      <c r="C73" s="131"/>
      <c r="D73" s="131"/>
      <c r="K73" s="132"/>
      <c r="L73" s="133"/>
      <c r="M73" s="134"/>
      <c r="N73" s="131"/>
      <c r="O73" s="131"/>
      <c r="Y73" s="135"/>
      <c r="Z73" s="134"/>
      <c r="AA73" s="131"/>
      <c r="AB73" s="131"/>
    </row>
    <row r="74" spans="3:28" x14ac:dyDescent="0.2">
      <c r="C74" s="131"/>
      <c r="D74" s="131"/>
      <c r="K74" s="132"/>
      <c r="L74" s="133"/>
      <c r="M74" s="134"/>
      <c r="N74" s="131"/>
      <c r="O74" s="131"/>
      <c r="Y74" s="135"/>
      <c r="Z74" s="134"/>
      <c r="AA74" s="131"/>
      <c r="AB74" s="131"/>
    </row>
    <row r="75" spans="3:28" x14ac:dyDescent="0.2">
      <c r="C75" s="131"/>
      <c r="D75" s="131"/>
      <c r="K75" s="132"/>
      <c r="L75" s="133"/>
      <c r="M75" s="134"/>
      <c r="N75" s="131"/>
      <c r="O75" s="131"/>
      <c r="Y75" s="135"/>
      <c r="Z75" s="134"/>
      <c r="AA75" s="131"/>
      <c r="AB75" s="131"/>
    </row>
    <row r="76" spans="3:28" x14ac:dyDescent="0.2">
      <c r="C76" s="131"/>
      <c r="D76" s="131"/>
      <c r="K76" s="132"/>
      <c r="L76" s="133"/>
      <c r="M76" s="134"/>
      <c r="N76" s="131"/>
      <c r="O76" s="131"/>
      <c r="Y76" s="135"/>
      <c r="Z76" s="134"/>
      <c r="AA76" s="131"/>
      <c r="AB76" s="131"/>
    </row>
    <row r="77" spans="3:28" x14ac:dyDescent="0.2">
      <c r="C77" s="131"/>
      <c r="D77" s="131"/>
      <c r="K77" s="132"/>
      <c r="L77" s="133"/>
      <c r="M77" s="134"/>
      <c r="N77" s="131"/>
      <c r="O77" s="131"/>
      <c r="Y77" s="135"/>
      <c r="Z77" s="134"/>
      <c r="AA77" s="131"/>
      <c r="AB77" s="131"/>
    </row>
    <row r="78" spans="3:28" x14ac:dyDescent="0.2">
      <c r="C78" s="131"/>
      <c r="D78" s="131"/>
      <c r="K78" s="132"/>
      <c r="L78" s="133"/>
      <c r="M78" s="134"/>
      <c r="N78" s="131"/>
      <c r="O78" s="131"/>
      <c r="Y78" s="135"/>
      <c r="Z78" s="134"/>
      <c r="AA78" s="131"/>
      <c r="AB78" s="131"/>
    </row>
    <row r="79" spans="3:28" x14ac:dyDescent="0.2">
      <c r="C79" s="131"/>
      <c r="D79" s="131"/>
      <c r="K79" s="132"/>
      <c r="L79" s="133"/>
      <c r="M79" s="134"/>
      <c r="N79" s="131"/>
      <c r="O79" s="131"/>
      <c r="Y79" s="135"/>
      <c r="Z79" s="134"/>
      <c r="AA79" s="131"/>
      <c r="AB79" s="131"/>
    </row>
    <row r="80" spans="3:28" x14ac:dyDescent="0.2">
      <c r="C80" s="131"/>
      <c r="D80" s="131"/>
      <c r="K80" s="132"/>
      <c r="L80" s="133"/>
      <c r="M80" s="134"/>
      <c r="N80" s="131"/>
      <c r="O80" s="131"/>
      <c r="Y80" s="135"/>
      <c r="Z80" s="134"/>
      <c r="AA80" s="131"/>
      <c r="AB80" s="131"/>
    </row>
    <row r="81" spans="2:28" x14ac:dyDescent="0.2">
      <c r="C81" s="131"/>
      <c r="D81" s="131"/>
      <c r="K81" s="132"/>
      <c r="L81" s="133"/>
      <c r="M81" s="134"/>
      <c r="N81" s="131"/>
      <c r="O81" s="131"/>
      <c r="Y81" s="135"/>
      <c r="Z81" s="134"/>
      <c r="AA81" s="131"/>
      <c r="AB81" s="131"/>
    </row>
    <row r="82" spans="2:28" x14ac:dyDescent="0.2">
      <c r="C82" s="131"/>
      <c r="D82" s="131"/>
      <c r="K82" s="132"/>
      <c r="L82" s="133"/>
      <c r="M82" s="134"/>
      <c r="N82" s="131"/>
      <c r="O82" s="131"/>
      <c r="Y82" s="135"/>
      <c r="Z82" s="134"/>
      <c r="AA82" s="131"/>
      <c r="AB82" s="131"/>
    </row>
    <row r="83" spans="2:28" x14ac:dyDescent="0.2">
      <c r="B83" s="534"/>
      <c r="C83" s="535"/>
    </row>
  </sheetData>
  <mergeCells count="84">
    <mergeCell ref="B58:C58"/>
    <mergeCell ref="B59:C59"/>
    <mergeCell ref="B83:C83"/>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M31:AA31"/>
    <mergeCell ref="B32:C32"/>
    <mergeCell ref="M32:AA32"/>
    <mergeCell ref="B33:C33"/>
    <mergeCell ref="M33:AA33"/>
    <mergeCell ref="B34:C34"/>
    <mergeCell ref="M34:AA34"/>
    <mergeCell ref="B35:C35"/>
    <mergeCell ref="M35:AA35"/>
    <mergeCell ref="B36:C36"/>
    <mergeCell ref="B37:C37"/>
    <mergeCell ref="B38:C38"/>
    <mergeCell ref="B29:C29"/>
    <mergeCell ref="M29:AA30"/>
    <mergeCell ref="A30:C30"/>
    <mergeCell ref="B21:C21"/>
    <mergeCell ref="O21:AA21"/>
    <mergeCell ref="B22:C22"/>
    <mergeCell ref="O22:AA22"/>
    <mergeCell ref="B23:C23"/>
    <mergeCell ref="O23:AA23"/>
    <mergeCell ref="B24:C24"/>
    <mergeCell ref="O24:AA24"/>
    <mergeCell ref="B25:C25"/>
    <mergeCell ref="O25:AA25"/>
    <mergeCell ref="A28:C28"/>
    <mergeCell ref="B18:C18"/>
    <mergeCell ref="O18:AA18"/>
    <mergeCell ref="B19:C19"/>
    <mergeCell ref="O19:AA19"/>
    <mergeCell ref="B20:C20"/>
    <mergeCell ref="O20:AA20"/>
    <mergeCell ref="B15:C15"/>
    <mergeCell ref="O15:AA15"/>
    <mergeCell ref="B16:C16"/>
    <mergeCell ref="O16:AA16"/>
    <mergeCell ref="B17:C17"/>
    <mergeCell ref="O17:AA17"/>
    <mergeCell ref="B12:C12"/>
    <mergeCell ref="O12:AA12"/>
    <mergeCell ref="B13:C13"/>
    <mergeCell ref="O13:AA13"/>
    <mergeCell ref="B14:C14"/>
    <mergeCell ref="O14:AA14"/>
    <mergeCell ref="B9:C9"/>
    <mergeCell ref="O9:AA9"/>
    <mergeCell ref="B10:C10"/>
    <mergeCell ref="O10:AA10"/>
    <mergeCell ref="B11:C11"/>
    <mergeCell ref="O11:AA11"/>
    <mergeCell ref="B6:C6"/>
    <mergeCell ref="O6:AA6"/>
    <mergeCell ref="B7:C7"/>
    <mergeCell ref="O7:AA7"/>
    <mergeCell ref="B8:C8"/>
    <mergeCell ref="O8:AA8"/>
    <mergeCell ref="A1:F1"/>
    <mergeCell ref="B3:C3"/>
    <mergeCell ref="O3:AA4"/>
    <mergeCell ref="A4:D4"/>
    <mergeCell ref="B5:C5"/>
    <mergeCell ref="O5:AA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B952-CFE7-3845-976C-A1512867CA49}">
  <dimension ref="A1:AU31"/>
  <sheetViews>
    <sheetView workbookViewId="0">
      <selection activeCell="C37" sqref="C37"/>
    </sheetView>
  </sheetViews>
  <sheetFormatPr baseColWidth="10" defaultRowHeight="16" x14ac:dyDescent="0.2"/>
  <cols>
    <col min="1" max="1" width="10.5" style="158" customWidth="1"/>
    <col min="2" max="2" width="15.5" customWidth="1"/>
    <col min="3" max="3" width="73" customWidth="1"/>
    <col min="4" max="4" width="16.6640625" style="158" customWidth="1"/>
  </cols>
  <sheetData>
    <row r="1" spans="1:47" s="84" customFormat="1" ht="20" thickBot="1" x14ac:dyDescent="0.3">
      <c r="A1" s="4" t="s">
        <v>118</v>
      </c>
      <c r="B1" s="5"/>
      <c r="C1" s="5"/>
      <c r="D1" s="5"/>
      <c r="E1" s="5"/>
      <c r="F1" s="136"/>
      <c r="G1" s="136"/>
      <c r="H1" s="136"/>
      <c r="I1" s="136"/>
      <c r="J1" s="136"/>
      <c r="K1" s="136"/>
      <c r="L1" s="136"/>
      <c r="M1" s="136"/>
      <c r="N1" s="136"/>
      <c r="O1" s="136"/>
      <c r="P1" s="136"/>
      <c r="Q1" s="136"/>
      <c r="R1" s="136"/>
      <c r="S1" s="137"/>
      <c r="T1" s="137"/>
      <c r="U1" s="137"/>
      <c r="V1" s="137"/>
    </row>
    <row r="2" spans="1:47" s="139" customFormat="1" ht="17" thickBot="1" x14ac:dyDescent="0.25">
      <c r="A2" s="164" t="s">
        <v>119</v>
      </c>
      <c r="B2" s="139" t="s">
        <v>120</v>
      </c>
      <c r="C2" s="138" t="s">
        <v>121</v>
      </c>
      <c r="D2" s="165" t="s">
        <v>122</v>
      </c>
      <c r="E2" s="166" t="s">
        <v>123</v>
      </c>
      <c r="F2" s="559"/>
      <c r="G2" s="560"/>
      <c r="H2" s="560"/>
      <c r="I2" s="560"/>
      <c r="J2" s="560"/>
      <c r="K2" s="560"/>
      <c r="L2" s="560"/>
      <c r="M2" s="560"/>
      <c r="N2" s="560"/>
      <c r="O2" s="560"/>
      <c r="P2" s="560"/>
      <c r="Q2" s="560"/>
      <c r="R2" s="560"/>
      <c r="S2" s="560"/>
      <c r="T2" s="560"/>
      <c r="U2" s="560"/>
      <c r="V2" s="560"/>
      <c r="W2" s="138"/>
    </row>
    <row r="3" spans="1:47" s="150" customFormat="1" ht="17" thickBot="1" x14ac:dyDescent="0.25">
      <c r="A3" s="167">
        <v>1</v>
      </c>
      <c r="B3" s="168" t="s">
        <v>105</v>
      </c>
      <c r="C3" s="169" t="s">
        <v>106</v>
      </c>
      <c r="D3" s="170" t="s">
        <v>132</v>
      </c>
      <c r="E3" s="171">
        <v>89</v>
      </c>
      <c r="F3" s="172"/>
      <c r="G3" s="173"/>
      <c r="H3" s="173"/>
      <c r="I3" s="173"/>
      <c r="J3" s="173"/>
      <c r="K3" s="173"/>
      <c r="L3" s="173"/>
      <c r="M3" s="173"/>
      <c r="N3" s="173"/>
      <c r="O3" s="173"/>
      <c r="P3" s="173"/>
      <c r="Q3" s="173"/>
      <c r="R3" s="173"/>
      <c r="S3" s="173"/>
      <c r="T3" s="173"/>
      <c r="U3" s="173"/>
      <c r="V3" s="173"/>
      <c r="W3" s="144"/>
      <c r="X3" s="144"/>
      <c r="Y3" s="144"/>
      <c r="Z3" s="144"/>
      <c r="AA3" s="144"/>
      <c r="AB3" s="144"/>
      <c r="AC3" s="144"/>
      <c r="AD3" s="144"/>
      <c r="AE3" s="144"/>
      <c r="AF3" s="144"/>
      <c r="AG3" s="144"/>
      <c r="AH3" s="144"/>
      <c r="AI3" s="144"/>
      <c r="AJ3" s="144"/>
      <c r="AK3" s="144"/>
      <c r="AL3" s="144"/>
      <c r="AM3" s="144"/>
      <c r="AN3" s="75"/>
      <c r="AO3" s="75"/>
      <c r="AP3" s="75"/>
      <c r="AQ3" s="75"/>
      <c r="AR3" s="75"/>
      <c r="AS3" s="75"/>
      <c r="AT3" s="75"/>
      <c r="AU3" s="75"/>
    </row>
    <row r="4" spans="1:47" ht="17" thickBot="1" x14ac:dyDescent="0.25">
      <c r="A4" s="145">
        <v>2</v>
      </c>
      <c r="B4" s="146" t="s">
        <v>48</v>
      </c>
      <c r="C4" s="147" t="s">
        <v>49</v>
      </c>
      <c r="D4" s="148" t="s">
        <v>124</v>
      </c>
      <c r="E4" s="174">
        <v>59.25</v>
      </c>
      <c r="F4" s="143"/>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75"/>
      <c r="AO4" s="75"/>
      <c r="AP4" s="75"/>
      <c r="AQ4" s="75"/>
      <c r="AR4" s="75"/>
      <c r="AS4" s="75"/>
      <c r="AT4" s="75"/>
      <c r="AU4" s="75"/>
    </row>
    <row r="5" spans="1:47" s="150" customFormat="1" ht="17" thickBot="1" x14ac:dyDescent="0.25">
      <c r="A5" s="140">
        <v>3</v>
      </c>
      <c r="B5" s="153" t="s">
        <v>52</v>
      </c>
      <c r="C5" s="142" t="s">
        <v>53</v>
      </c>
      <c r="D5" s="149" t="s">
        <v>132</v>
      </c>
      <c r="E5" s="149">
        <v>56.49</v>
      </c>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75"/>
      <c r="AO5" s="75"/>
      <c r="AP5" s="75"/>
      <c r="AQ5" s="75"/>
      <c r="AR5" s="75"/>
      <c r="AS5" s="75"/>
      <c r="AT5" s="75"/>
      <c r="AU5" s="75"/>
    </row>
    <row r="6" spans="1:47" ht="17" thickBot="1" x14ac:dyDescent="0.25">
      <c r="A6" s="145">
        <v>4</v>
      </c>
      <c r="B6" s="146" t="s">
        <v>107</v>
      </c>
      <c r="C6" s="147" t="s">
        <v>108</v>
      </c>
      <c r="D6" s="148" t="s">
        <v>109</v>
      </c>
      <c r="E6" s="148">
        <v>54</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75"/>
      <c r="AO6" s="75"/>
      <c r="AP6" s="75"/>
      <c r="AQ6" s="75"/>
      <c r="AR6" s="75"/>
      <c r="AS6" s="75"/>
      <c r="AT6" s="75"/>
      <c r="AU6" s="75"/>
    </row>
    <row r="7" spans="1:47" s="150" customFormat="1" ht="17" thickBot="1" x14ac:dyDescent="0.25">
      <c r="A7" s="140">
        <v>5</v>
      </c>
      <c r="B7" s="141" t="s">
        <v>86</v>
      </c>
      <c r="C7" s="142" t="s">
        <v>87</v>
      </c>
      <c r="D7" s="149" t="s">
        <v>124</v>
      </c>
      <c r="E7" s="149">
        <v>52</v>
      </c>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75"/>
      <c r="AO7" s="75"/>
      <c r="AP7" s="75"/>
      <c r="AQ7" s="75"/>
      <c r="AR7" s="75"/>
      <c r="AS7" s="75"/>
      <c r="AT7" s="75"/>
      <c r="AU7" s="75"/>
    </row>
    <row r="8" spans="1:47" s="75" customFormat="1" ht="17" thickBot="1" x14ac:dyDescent="0.25">
      <c r="A8" s="151">
        <v>6</v>
      </c>
      <c r="B8" s="152" t="s">
        <v>67</v>
      </c>
      <c r="C8" s="147" t="s">
        <v>125</v>
      </c>
      <c r="D8" s="148" t="s">
        <v>69</v>
      </c>
      <c r="E8" s="148">
        <v>48.3</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row>
    <row r="9" spans="1:47" s="150" customFormat="1" ht="17" thickBot="1" x14ac:dyDescent="0.25">
      <c r="A9" s="140">
        <v>7</v>
      </c>
      <c r="B9" s="153" t="s">
        <v>18</v>
      </c>
      <c r="C9" s="142" t="s">
        <v>19</v>
      </c>
      <c r="D9" s="149" t="s">
        <v>20</v>
      </c>
      <c r="E9" s="149">
        <v>48.29</v>
      </c>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75"/>
      <c r="AO9" s="75"/>
      <c r="AP9" s="75"/>
      <c r="AQ9" s="75"/>
      <c r="AR9" s="75"/>
      <c r="AS9" s="75"/>
      <c r="AT9" s="75"/>
      <c r="AU9" s="75"/>
    </row>
    <row r="10" spans="1:47" s="75" customFormat="1" ht="17" thickBot="1" x14ac:dyDescent="0.25">
      <c r="A10" s="151">
        <v>8</v>
      </c>
      <c r="B10" s="152" t="s">
        <v>38</v>
      </c>
      <c r="C10" s="147" t="s">
        <v>39</v>
      </c>
      <c r="D10" s="148" t="s">
        <v>126</v>
      </c>
      <c r="E10" s="148">
        <v>47.95</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row>
    <row r="11" spans="1:47" s="150" customFormat="1" ht="17" thickBot="1" x14ac:dyDescent="0.25">
      <c r="A11" s="140">
        <v>9</v>
      </c>
      <c r="B11" s="141" t="s">
        <v>82</v>
      </c>
      <c r="C11" s="142" t="s">
        <v>83</v>
      </c>
      <c r="D11" s="149" t="s">
        <v>127</v>
      </c>
      <c r="E11" s="149">
        <v>47.16</v>
      </c>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75"/>
      <c r="AO11" s="75"/>
      <c r="AP11" s="75"/>
      <c r="AQ11" s="75"/>
      <c r="AR11" s="75"/>
      <c r="AS11" s="75"/>
      <c r="AT11" s="75"/>
      <c r="AU11" s="75"/>
    </row>
    <row r="12" spans="1:47" s="75" customFormat="1" ht="17" thickBot="1" x14ac:dyDescent="0.25">
      <c r="A12" s="151">
        <v>10</v>
      </c>
      <c r="B12" s="152" t="s">
        <v>45</v>
      </c>
      <c r="C12" s="147" t="s">
        <v>46</v>
      </c>
      <c r="D12" s="148" t="s">
        <v>126</v>
      </c>
      <c r="E12" s="148">
        <v>46.6</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row>
    <row r="13" spans="1:47" s="150" customFormat="1" ht="17" thickBot="1" x14ac:dyDescent="0.25">
      <c r="A13" s="140">
        <v>11</v>
      </c>
      <c r="B13" s="153" t="s">
        <v>42</v>
      </c>
      <c r="C13" s="142" t="s">
        <v>43</v>
      </c>
      <c r="D13" s="149" t="s">
        <v>126</v>
      </c>
      <c r="E13" s="149">
        <v>46.32</v>
      </c>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75"/>
      <c r="AO13" s="75"/>
      <c r="AP13" s="75"/>
      <c r="AQ13" s="75"/>
      <c r="AR13" s="75"/>
      <c r="AS13" s="75"/>
      <c r="AT13" s="75"/>
      <c r="AU13" s="75"/>
    </row>
    <row r="14" spans="1:47" s="75" customFormat="1" ht="17" thickBot="1" x14ac:dyDescent="0.25">
      <c r="A14" s="151">
        <v>12</v>
      </c>
      <c r="B14" s="152" t="s">
        <v>26</v>
      </c>
      <c r="C14" s="147" t="s">
        <v>27</v>
      </c>
      <c r="D14" s="148" t="s">
        <v>128</v>
      </c>
      <c r="E14" s="148">
        <v>45.75</v>
      </c>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row>
    <row r="15" spans="1:47" s="150" customFormat="1" ht="17" thickBot="1" x14ac:dyDescent="0.25">
      <c r="A15" s="140">
        <v>13</v>
      </c>
      <c r="B15" s="141" t="s">
        <v>89</v>
      </c>
      <c r="C15" s="142" t="s">
        <v>90</v>
      </c>
      <c r="D15" s="149" t="s">
        <v>129</v>
      </c>
      <c r="E15" s="149">
        <v>45</v>
      </c>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75"/>
      <c r="AO15" s="75"/>
      <c r="AP15" s="75"/>
      <c r="AQ15" s="75"/>
      <c r="AR15" s="75"/>
      <c r="AS15" s="75"/>
      <c r="AT15" s="75"/>
      <c r="AU15" s="75"/>
    </row>
    <row r="16" spans="1:47" ht="17" thickBot="1" x14ac:dyDescent="0.25">
      <c r="A16" s="145">
        <v>14</v>
      </c>
      <c r="B16" s="152" t="s">
        <v>79</v>
      </c>
      <c r="C16" s="147" t="s">
        <v>80</v>
      </c>
      <c r="D16" s="148" t="s">
        <v>73</v>
      </c>
      <c r="E16" s="148">
        <v>41</v>
      </c>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75"/>
      <c r="AO16" s="75"/>
      <c r="AP16" s="75"/>
      <c r="AQ16" s="75"/>
      <c r="AR16" s="75"/>
      <c r="AS16" s="75"/>
      <c r="AT16" s="75"/>
      <c r="AU16" s="75"/>
    </row>
    <row r="17" spans="1:47" s="150" customFormat="1" ht="17" thickBot="1" x14ac:dyDescent="0.25">
      <c r="A17" s="140">
        <v>15</v>
      </c>
      <c r="B17" s="153" t="s">
        <v>22</v>
      </c>
      <c r="C17" s="142" t="s">
        <v>23</v>
      </c>
      <c r="D17" s="149" t="s">
        <v>130</v>
      </c>
      <c r="E17" s="149">
        <v>38.340000000000003</v>
      </c>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75"/>
      <c r="AO17" s="75"/>
      <c r="AP17" s="75"/>
      <c r="AQ17" s="75"/>
      <c r="AR17" s="75"/>
      <c r="AS17" s="75"/>
      <c r="AT17" s="75"/>
      <c r="AU17" s="75"/>
    </row>
    <row r="18" spans="1:47" ht="17" thickBot="1" x14ac:dyDescent="0.25">
      <c r="A18" s="145">
        <v>16</v>
      </c>
      <c r="B18" s="152" t="s">
        <v>63</v>
      </c>
      <c r="C18" s="147" t="s">
        <v>64</v>
      </c>
      <c r="D18" s="148" t="s">
        <v>131</v>
      </c>
      <c r="E18" s="148">
        <v>36.4</v>
      </c>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75"/>
      <c r="AO18" s="75"/>
      <c r="AP18" s="75"/>
      <c r="AQ18" s="75"/>
      <c r="AR18" s="75"/>
      <c r="AS18" s="75"/>
      <c r="AT18" s="75"/>
      <c r="AU18" s="75"/>
    </row>
    <row r="19" spans="1:47" s="150" customFormat="1" ht="17" thickBot="1" x14ac:dyDescent="0.25">
      <c r="A19" s="140">
        <v>17</v>
      </c>
      <c r="B19" s="153" t="s">
        <v>34</v>
      </c>
      <c r="C19" s="142" t="s">
        <v>35</v>
      </c>
      <c r="D19" s="149" t="s">
        <v>132</v>
      </c>
      <c r="E19" s="149">
        <v>32.81</v>
      </c>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75"/>
      <c r="AO19" s="75"/>
      <c r="AP19" s="75"/>
      <c r="AQ19" s="75"/>
      <c r="AR19" s="75"/>
      <c r="AS19" s="75"/>
      <c r="AT19" s="75"/>
      <c r="AU19" s="75"/>
    </row>
    <row r="20" spans="1:47" ht="17" thickBot="1" x14ac:dyDescent="0.25">
      <c r="A20" s="145">
        <v>18</v>
      </c>
      <c r="B20" s="146" t="s">
        <v>103</v>
      </c>
      <c r="C20" s="147" t="s">
        <v>104</v>
      </c>
      <c r="D20" s="148" t="s">
        <v>132</v>
      </c>
      <c r="E20" s="148">
        <v>31.95</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75"/>
      <c r="AO20" s="75"/>
      <c r="AP20" s="75"/>
      <c r="AQ20" s="75"/>
      <c r="AR20" s="75"/>
      <c r="AS20" s="75"/>
      <c r="AT20" s="75"/>
      <c r="AU20" s="75"/>
    </row>
    <row r="21" spans="1:47" s="150" customFormat="1" ht="17" thickBot="1" x14ac:dyDescent="0.25">
      <c r="A21" s="140">
        <v>19</v>
      </c>
      <c r="B21" s="141" t="s">
        <v>115</v>
      </c>
      <c r="C21" s="142" t="s">
        <v>116</v>
      </c>
      <c r="D21" s="149" t="s">
        <v>73</v>
      </c>
      <c r="E21" s="149">
        <v>31</v>
      </c>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75"/>
      <c r="AO21" s="75"/>
      <c r="AP21" s="75"/>
      <c r="AQ21" s="75"/>
      <c r="AR21" s="75"/>
      <c r="AS21" s="75"/>
      <c r="AT21" s="75"/>
      <c r="AU21" s="75"/>
    </row>
    <row r="22" spans="1:47" s="75" customFormat="1" ht="17" thickBot="1" x14ac:dyDescent="0.25">
      <c r="A22" s="151">
        <v>20</v>
      </c>
      <c r="B22" s="152" t="s">
        <v>59</v>
      </c>
      <c r="C22" s="147" t="s">
        <v>60</v>
      </c>
      <c r="D22" s="148" t="s">
        <v>133</v>
      </c>
      <c r="E22" s="148">
        <v>30.71</v>
      </c>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row>
    <row r="23" spans="1:47" ht="17" thickBot="1" x14ac:dyDescent="0.25">
      <c r="A23" s="140">
        <v>21</v>
      </c>
      <c r="B23" s="153" t="s">
        <v>55</v>
      </c>
      <c r="C23" s="142" t="s">
        <v>134</v>
      </c>
      <c r="D23" s="149" t="s">
        <v>135</v>
      </c>
      <c r="E23" s="149">
        <v>30.4</v>
      </c>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75"/>
      <c r="AO23" s="75"/>
      <c r="AP23" s="75"/>
      <c r="AQ23" s="75"/>
      <c r="AR23" s="75"/>
      <c r="AS23" s="75"/>
      <c r="AT23" s="75"/>
      <c r="AU23" s="75"/>
    </row>
    <row r="24" spans="1:47" s="150" customFormat="1" ht="17" thickBot="1" x14ac:dyDescent="0.25">
      <c r="A24" s="151">
        <v>22</v>
      </c>
      <c r="B24" s="146" t="s">
        <v>93</v>
      </c>
      <c r="C24" s="147" t="s">
        <v>136</v>
      </c>
      <c r="D24" s="148" t="s">
        <v>137</v>
      </c>
      <c r="E24" s="148">
        <v>28.58</v>
      </c>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75"/>
      <c r="AO24" s="75"/>
      <c r="AP24" s="75"/>
      <c r="AQ24" s="75"/>
      <c r="AR24" s="75"/>
      <c r="AS24" s="75"/>
      <c r="AT24" s="75"/>
      <c r="AU24" s="75"/>
    </row>
    <row r="25" spans="1:47" s="75" customFormat="1" ht="17" thickBot="1" x14ac:dyDescent="0.25">
      <c r="A25" s="140">
        <v>23</v>
      </c>
      <c r="B25" s="141" t="s">
        <v>111</v>
      </c>
      <c r="C25" s="142" t="s">
        <v>112</v>
      </c>
      <c r="D25" s="149" t="s">
        <v>69</v>
      </c>
      <c r="E25" s="149">
        <v>26</v>
      </c>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row>
    <row r="26" spans="1:47" s="150" customFormat="1" ht="17" thickBot="1" x14ac:dyDescent="0.25">
      <c r="A26" s="151">
        <v>24</v>
      </c>
      <c r="B26" s="152" t="s">
        <v>71</v>
      </c>
      <c r="C26" s="147" t="s">
        <v>72</v>
      </c>
      <c r="D26" s="148" t="s">
        <v>73</v>
      </c>
      <c r="E26" s="148">
        <v>23</v>
      </c>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75"/>
      <c r="AO26" s="75"/>
      <c r="AP26" s="75"/>
      <c r="AQ26" s="75"/>
      <c r="AR26" s="75"/>
      <c r="AS26" s="75"/>
      <c r="AT26" s="75"/>
      <c r="AU26" s="75"/>
    </row>
    <row r="27" spans="1:47" s="75" customFormat="1" ht="17" thickBot="1" x14ac:dyDescent="0.25">
      <c r="A27" s="140">
        <v>25</v>
      </c>
      <c r="B27" s="153" t="s">
        <v>30</v>
      </c>
      <c r="C27" s="142" t="s">
        <v>31</v>
      </c>
      <c r="D27" s="149" t="s">
        <v>109</v>
      </c>
      <c r="E27" s="149">
        <v>22.4</v>
      </c>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row>
    <row r="28" spans="1:47" s="150" customFormat="1" ht="17" thickBot="1" x14ac:dyDescent="0.25">
      <c r="A28" s="154">
        <v>26</v>
      </c>
      <c r="B28" s="155" t="s">
        <v>75</v>
      </c>
      <c r="C28" s="156" t="s">
        <v>76</v>
      </c>
      <c r="D28" s="157" t="s">
        <v>77</v>
      </c>
      <c r="E28" s="157">
        <v>21.94</v>
      </c>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75"/>
      <c r="AO28" s="75"/>
      <c r="AP28" s="75"/>
      <c r="AQ28" s="75"/>
      <c r="AR28" s="75"/>
      <c r="AS28" s="75"/>
      <c r="AT28" s="75"/>
      <c r="AU28" s="75"/>
    </row>
    <row r="29" spans="1:47" ht="17" thickBot="1" x14ac:dyDescent="0.25">
      <c r="F29" s="144"/>
      <c r="H29" s="159"/>
      <c r="P29" s="160"/>
    </row>
    <row r="30" spans="1:47" ht="17" thickBot="1" x14ac:dyDescent="0.25">
      <c r="F30" s="144"/>
      <c r="H30" s="159"/>
      <c r="P30" s="160"/>
    </row>
    <row r="31" spans="1:47" ht="17" thickBot="1" x14ac:dyDescent="0.25">
      <c r="H31" s="161"/>
      <c r="I31" s="162"/>
      <c r="J31" s="162"/>
      <c r="K31" s="162"/>
      <c r="L31" s="162"/>
      <c r="M31" s="162"/>
      <c r="N31" s="162"/>
      <c r="O31" s="162"/>
      <c r="P31" s="163"/>
    </row>
  </sheetData>
  <mergeCells count="1">
    <mergeCell ref="F2: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EC0F-F9EF-4043-BAA0-0FB56EE1DE60}">
  <dimension ref="A1:O53"/>
  <sheetViews>
    <sheetView workbookViewId="0">
      <selection activeCell="E37" sqref="E37"/>
    </sheetView>
  </sheetViews>
  <sheetFormatPr baseColWidth="10" defaultColWidth="8.83203125" defaultRowHeight="15" x14ac:dyDescent="0.2"/>
  <cols>
    <col min="1" max="1" width="5.83203125" style="175" customWidth="1"/>
    <col min="2" max="2" width="5.6640625" style="175" customWidth="1"/>
    <col min="3" max="3" width="13" style="175" bestFit="1" customWidth="1"/>
    <col min="4" max="4" width="66.1640625" style="286" customWidth="1"/>
    <col min="5" max="5" width="18.1640625" style="286" customWidth="1"/>
    <col min="6" max="6" width="15.5" style="175" customWidth="1"/>
    <col min="7" max="7" width="10.1640625" style="175" customWidth="1"/>
    <col min="8" max="9" width="13.5" style="175" customWidth="1"/>
    <col min="10" max="10" width="14.5" style="175" customWidth="1"/>
    <col min="11" max="11" width="18.33203125" style="175" customWidth="1"/>
    <col min="12" max="12" width="19.33203125" style="175" customWidth="1"/>
    <col min="13" max="13" width="13.5" style="175" customWidth="1"/>
    <col min="14" max="14" width="1.1640625" style="463" customWidth="1"/>
    <col min="15" max="15" width="13.5" style="176" customWidth="1"/>
    <col min="16" max="16" width="8.83203125" style="175"/>
    <col min="17" max="17" width="11.1640625" style="175" bestFit="1" customWidth="1"/>
    <col min="18" max="16384" width="8.83203125" style="175"/>
  </cols>
  <sheetData>
    <row r="1" spans="1:15" ht="19" x14ac:dyDescent="0.25">
      <c r="A1" s="572" t="s">
        <v>181</v>
      </c>
      <c r="B1" s="573"/>
      <c r="C1" s="573"/>
      <c r="D1" s="573"/>
      <c r="E1" s="573"/>
      <c r="F1" s="573"/>
      <c r="G1" s="573"/>
      <c r="H1" s="573"/>
      <c r="I1" s="573"/>
      <c r="J1" s="573"/>
      <c r="K1" s="573"/>
      <c r="L1" s="573"/>
      <c r="M1" s="574"/>
    </row>
    <row r="2" spans="1:15" s="177" customFormat="1" ht="19" x14ac:dyDescent="0.25">
      <c r="A2" s="370"/>
      <c r="B2" s="370"/>
      <c r="C2" s="370"/>
      <c r="D2" s="370"/>
      <c r="E2" s="370"/>
      <c r="F2" s="370"/>
      <c r="G2" s="370"/>
      <c r="H2" s="370"/>
      <c r="I2" s="370"/>
      <c r="J2" s="370"/>
      <c r="K2" s="370"/>
      <c r="L2" s="370"/>
      <c r="M2" s="370"/>
      <c r="N2" s="464"/>
      <c r="O2" s="369"/>
    </row>
    <row r="3" spans="1:15" ht="18" thickBot="1" x14ac:dyDescent="0.25">
      <c r="A3" s="575"/>
      <c r="B3" s="576"/>
      <c r="C3" s="577"/>
      <c r="D3" s="372" t="s">
        <v>138</v>
      </c>
      <c r="E3" s="375"/>
      <c r="F3" s="371"/>
      <c r="G3" s="371"/>
      <c r="H3" s="371"/>
      <c r="I3" s="371"/>
      <c r="J3" s="371"/>
      <c r="K3" s="371"/>
      <c r="L3" s="371"/>
      <c r="M3" s="371"/>
      <c r="N3" s="464"/>
    </row>
    <row r="4" spans="1:15" ht="18" thickBot="1" x14ac:dyDescent="0.25">
      <c r="A4" s="578"/>
      <c r="B4" s="579"/>
      <c r="C4" s="580"/>
      <c r="D4" s="373" t="s">
        <v>139</v>
      </c>
      <c r="E4" s="375"/>
      <c r="F4" s="371"/>
      <c r="G4" s="371"/>
      <c r="H4" s="371"/>
      <c r="I4" s="371"/>
      <c r="J4" s="371"/>
      <c r="K4" s="371"/>
      <c r="L4" s="371"/>
      <c r="M4" s="371"/>
      <c r="N4" s="464"/>
    </row>
    <row r="5" spans="1:15" ht="18" thickBot="1" x14ac:dyDescent="0.25">
      <c r="A5" s="581"/>
      <c r="B5" s="582"/>
      <c r="C5" s="583"/>
      <c r="D5" s="374" t="s">
        <v>140</v>
      </c>
      <c r="E5" s="375"/>
      <c r="F5" s="371"/>
      <c r="G5" s="371"/>
      <c r="H5" s="371"/>
      <c r="I5" s="371"/>
      <c r="J5" s="371"/>
      <c r="K5" s="371"/>
      <c r="L5" s="371"/>
      <c r="M5" s="371"/>
      <c r="N5" s="464"/>
    </row>
    <row r="6" spans="1:15" ht="16" x14ac:dyDescent="0.2">
      <c r="A6" s="584" t="s">
        <v>141</v>
      </c>
      <c r="B6" s="585"/>
      <c r="C6" s="585"/>
      <c r="D6" s="585"/>
      <c r="E6" s="586"/>
      <c r="F6" s="586"/>
      <c r="G6" s="586"/>
      <c r="H6" s="586"/>
      <c r="I6" s="586"/>
      <c r="J6" s="586"/>
      <c r="K6" s="586"/>
      <c r="L6" s="586"/>
      <c r="M6" s="587"/>
    </row>
    <row r="7" spans="1:15" ht="16" thickBot="1" x14ac:dyDescent="0.25">
      <c r="A7" s="371"/>
      <c r="B7" s="371"/>
      <c r="C7" s="371"/>
      <c r="D7" s="376"/>
      <c r="E7" s="376"/>
      <c r="F7" s="371"/>
      <c r="G7" s="371"/>
      <c r="H7" s="371"/>
      <c r="I7" s="371"/>
      <c r="J7" s="371"/>
      <c r="K7" s="371"/>
      <c r="L7" s="371"/>
      <c r="M7" s="371"/>
      <c r="N7" s="464"/>
    </row>
    <row r="8" spans="1:15" s="180" customFormat="1" ht="16" thickBot="1" x14ac:dyDescent="0.25">
      <c r="A8" s="561" t="s">
        <v>142</v>
      </c>
      <c r="B8" s="562"/>
      <c r="C8" s="562"/>
      <c r="D8" s="562"/>
      <c r="E8" s="562"/>
      <c r="F8" s="563"/>
      <c r="G8" s="561" t="s">
        <v>143</v>
      </c>
      <c r="H8" s="562"/>
      <c r="I8" s="562"/>
      <c r="J8" s="562"/>
      <c r="K8" s="562"/>
      <c r="L8" s="564"/>
      <c r="M8" s="565"/>
      <c r="N8" s="465"/>
      <c r="O8" s="179" t="s">
        <v>144</v>
      </c>
    </row>
    <row r="9" spans="1:15" s="180" customFormat="1" ht="17" thickBot="1" x14ac:dyDescent="0.25">
      <c r="A9" s="181" t="s">
        <v>145</v>
      </c>
      <c r="B9" s="182" t="s">
        <v>146</v>
      </c>
      <c r="C9" s="183" t="s">
        <v>147</v>
      </c>
      <c r="D9" s="183" t="s">
        <v>148</v>
      </c>
      <c r="E9" s="184" t="s">
        <v>149</v>
      </c>
      <c r="F9" s="185" t="s">
        <v>150</v>
      </c>
      <c r="G9" s="185" t="s">
        <v>151</v>
      </c>
      <c r="H9" s="185">
        <v>2023</v>
      </c>
      <c r="I9" s="185">
        <v>2024</v>
      </c>
      <c r="J9" s="185">
        <v>2025</v>
      </c>
      <c r="K9" s="186">
        <v>2026</v>
      </c>
      <c r="L9" s="187">
        <v>2027</v>
      </c>
      <c r="M9" s="188" t="s">
        <v>152</v>
      </c>
      <c r="N9" s="466"/>
      <c r="O9" s="189" t="s">
        <v>153</v>
      </c>
    </row>
    <row r="10" spans="1:15" s="462" customFormat="1" ht="16" x14ac:dyDescent="0.2">
      <c r="A10" s="190">
        <v>89</v>
      </c>
      <c r="B10" s="190">
        <v>1</v>
      </c>
      <c r="C10" s="191" t="s">
        <v>105</v>
      </c>
      <c r="D10" s="192" t="s">
        <v>106</v>
      </c>
      <c r="E10" s="317" t="s">
        <v>175</v>
      </c>
      <c r="F10" s="193" t="s">
        <v>36</v>
      </c>
      <c r="G10" s="194" t="s">
        <v>154</v>
      </c>
      <c r="H10" s="195">
        <v>338560</v>
      </c>
      <c r="I10" s="195">
        <v>0</v>
      </c>
      <c r="J10" s="195">
        <v>0</v>
      </c>
      <c r="K10" s="196">
        <v>0</v>
      </c>
      <c r="L10" s="197">
        <v>0</v>
      </c>
      <c r="M10" s="198">
        <f t="shared" ref="M10:M16" si="0">SUM(H10:L10)</f>
        <v>338560</v>
      </c>
      <c r="N10" s="466"/>
      <c r="O10" s="461">
        <f>M10</f>
        <v>338560</v>
      </c>
    </row>
    <row r="11" spans="1:15" ht="16" x14ac:dyDescent="0.2">
      <c r="A11" s="199">
        <v>59.25</v>
      </c>
      <c r="B11" s="200">
        <v>2</v>
      </c>
      <c r="C11" s="201" t="s">
        <v>48</v>
      </c>
      <c r="D11" s="202" t="s">
        <v>49</v>
      </c>
      <c r="E11" s="202" t="s">
        <v>175</v>
      </c>
      <c r="F11" s="203" t="s">
        <v>124</v>
      </c>
      <c r="G11" s="204" t="s">
        <v>155</v>
      </c>
      <c r="H11" s="205">
        <v>0</v>
      </c>
      <c r="I11" s="205">
        <v>0</v>
      </c>
      <c r="J11" s="205">
        <v>0</v>
      </c>
      <c r="K11" s="205">
        <v>4845000</v>
      </c>
      <c r="L11" s="206">
        <v>0</v>
      </c>
      <c r="M11" s="207">
        <f t="shared" si="0"/>
        <v>4845000</v>
      </c>
      <c r="N11" s="467"/>
      <c r="O11" s="208">
        <f>M11</f>
        <v>4845000</v>
      </c>
    </row>
    <row r="12" spans="1:15" ht="16" x14ac:dyDescent="0.2">
      <c r="A12" s="209">
        <v>56.49</v>
      </c>
      <c r="B12" s="190">
        <v>3</v>
      </c>
      <c r="C12" s="210" t="s">
        <v>156</v>
      </c>
      <c r="D12" s="211" t="s">
        <v>53</v>
      </c>
      <c r="E12" s="331" t="s">
        <v>175</v>
      </c>
      <c r="F12" s="212" t="s">
        <v>36</v>
      </c>
      <c r="G12" s="213" t="s">
        <v>155</v>
      </c>
      <c r="H12" s="214">
        <v>782000</v>
      </c>
      <c r="I12" s="214">
        <v>0</v>
      </c>
      <c r="J12" s="214">
        <v>0</v>
      </c>
      <c r="K12" s="214">
        <v>0</v>
      </c>
      <c r="L12" s="215">
        <v>0</v>
      </c>
      <c r="M12" s="216">
        <f t="shared" si="0"/>
        <v>782000</v>
      </c>
      <c r="N12" s="467"/>
      <c r="O12" s="208">
        <f t="shared" ref="O12:O17" si="1">SUM(H12:L12)</f>
        <v>782000</v>
      </c>
    </row>
    <row r="13" spans="1:15" ht="16" x14ac:dyDescent="0.2">
      <c r="A13" s="199">
        <v>54</v>
      </c>
      <c r="B13" s="217">
        <v>4</v>
      </c>
      <c r="C13" s="217" t="s">
        <v>107</v>
      </c>
      <c r="D13" s="218" t="s">
        <v>108</v>
      </c>
      <c r="E13" s="218" t="s">
        <v>175</v>
      </c>
      <c r="F13" s="219" t="s">
        <v>109</v>
      </c>
      <c r="G13" s="204" t="s">
        <v>155</v>
      </c>
      <c r="H13" s="220">
        <v>0</v>
      </c>
      <c r="I13" s="220">
        <v>2392000</v>
      </c>
      <c r="J13" s="220">
        <v>0</v>
      </c>
      <c r="K13" s="220">
        <v>0</v>
      </c>
      <c r="L13" s="221">
        <v>0</v>
      </c>
      <c r="M13" s="207">
        <f t="shared" si="0"/>
        <v>2392000</v>
      </c>
      <c r="N13" s="467"/>
      <c r="O13" s="208">
        <f t="shared" si="1"/>
        <v>2392000</v>
      </c>
    </row>
    <row r="14" spans="1:15" x14ac:dyDescent="0.2">
      <c r="A14" s="199">
        <v>52</v>
      </c>
      <c r="B14" s="217">
        <v>5</v>
      </c>
      <c r="C14" s="217" t="s">
        <v>86</v>
      </c>
      <c r="D14" s="218" t="s">
        <v>87</v>
      </c>
      <c r="E14" s="218" t="s">
        <v>176</v>
      </c>
      <c r="F14" s="219" t="s">
        <v>124</v>
      </c>
      <c r="G14" s="222" t="s">
        <v>157</v>
      </c>
      <c r="H14" s="205">
        <v>0</v>
      </c>
      <c r="I14" s="220">
        <v>0</v>
      </c>
      <c r="J14" s="220">
        <v>0</v>
      </c>
      <c r="K14" s="220">
        <v>3500000</v>
      </c>
      <c r="L14" s="221">
        <v>3500000</v>
      </c>
      <c r="M14" s="207">
        <f t="shared" si="0"/>
        <v>7000000</v>
      </c>
      <c r="N14" s="467"/>
      <c r="O14" s="208">
        <f t="shared" si="1"/>
        <v>7000000</v>
      </c>
    </row>
    <row r="15" spans="1:15" ht="16" x14ac:dyDescent="0.2">
      <c r="A15" s="199">
        <v>48.3</v>
      </c>
      <c r="B15" s="217">
        <v>6</v>
      </c>
      <c r="C15" s="217" t="s">
        <v>67</v>
      </c>
      <c r="D15" s="218" t="s">
        <v>125</v>
      </c>
      <c r="E15" s="218" t="s">
        <v>175</v>
      </c>
      <c r="F15" s="223" t="s">
        <v>158</v>
      </c>
      <c r="G15" s="222" t="s">
        <v>155</v>
      </c>
      <c r="H15" s="205">
        <v>0</v>
      </c>
      <c r="I15" s="220">
        <v>0</v>
      </c>
      <c r="J15" s="220">
        <v>0</v>
      </c>
      <c r="K15" s="220">
        <v>0</v>
      </c>
      <c r="L15" s="221">
        <v>5408208</v>
      </c>
      <c r="M15" s="207">
        <f t="shared" si="0"/>
        <v>5408208</v>
      </c>
      <c r="N15" s="467"/>
      <c r="O15" s="208">
        <f t="shared" si="1"/>
        <v>5408208</v>
      </c>
    </row>
    <row r="16" spans="1:15" ht="16" x14ac:dyDescent="0.2">
      <c r="A16" s="209">
        <v>48.29</v>
      </c>
      <c r="B16" s="224">
        <v>7</v>
      </c>
      <c r="C16" s="224" t="s">
        <v>18</v>
      </c>
      <c r="D16" s="225" t="s">
        <v>19</v>
      </c>
      <c r="E16" s="225" t="s">
        <v>175</v>
      </c>
      <c r="F16" s="226" t="s">
        <v>159</v>
      </c>
      <c r="G16" s="227" t="s">
        <v>155</v>
      </c>
      <c r="H16" s="228">
        <v>0</v>
      </c>
      <c r="I16" s="228">
        <v>0</v>
      </c>
      <c r="J16" s="228">
        <v>3116533</v>
      </c>
      <c r="K16" s="228">
        <v>0</v>
      </c>
      <c r="L16" s="215">
        <v>0</v>
      </c>
      <c r="M16" s="229">
        <f t="shared" si="0"/>
        <v>3116533</v>
      </c>
      <c r="N16" s="467"/>
      <c r="O16" s="208">
        <f t="shared" si="1"/>
        <v>3116533</v>
      </c>
    </row>
    <row r="17" spans="1:15" ht="15" customHeight="1" x14ac:dyDescent="0.2">
      <c r="A17" s="230">
        <v>47.95</v>
      </c>
      <c r="B17" s="231">
        <v>8</v>
      </c>
      <c r="C17" s="231" t="s">
        <v>38</v>
      </c>
      <c r="D17" s="232" t="s">
        <v>39</v>
      </c>
      <c r="E17" s="232" t="s">
        <v>175</v>
      </c>
      <c r="F17" s="233" t="s">
        <v>126</v>
      </c>
      <c r="G17" s="234" t="s">
        <v>155</v>
      </c>
      <c r="H17" s="235" t="s">
        <v>160</v>
      </c>
      <c r="I17" s="236"/>
      <c r="J17" s="236"/>
      <c r="K17" s="236"/>
      <c r="L17" s="236"/>
      <c r="M17" s="237">
        <v>0</v>
      </c>
      <c r="N17" s="467"/>
      <c r="O17" s="208">
        <f t="shared" si="1"/>
        <v>0</v>
      </c>
    </row>
    <row r="18" spans="1:15" ht="15" customHeight="1" x14ac:dyDescent="0.2">
      <c r="A18" s="230">
        <v>47.16</v>
      </c>
      <c r="B18" s="231">
        <v>9</v>
      </c>
      <c r="C18" s="231" t="s">
        <v>82</v>
      </c>
      <c r="D18" s="232" t="s">
        <v>83</v>
      </c>
      <c r="E18" s="232" t="s">
        <v>176</v>
      </c>
      <c r="F18" s="238" t="s">
        <v>161</v>
      </c>
      <c r="G18" s="239" t="s">
        <v>157</v>
      </c>
      <c r="H18" s="235" t="s">
        <v>160</v>
      </c>
      <c r="I18" s="236"/>
      <c r="J18" s="236"/>
      <c r="K18" s="236"/>
      <c r="L18" s="236"/>
      <c r="M18" s="237">
        <v>0</v>
      </c>
      <c r="N18" s="467"/>
      <c r="O18" s="208">
        <v>0</v>
      </c>
    </row>
    <row r="19" spans="1:15" ht="16" customHeight="1" x14ac:dyDescent="0.2">
      <c r="A19" s="230">
        <v>46.6</v>
      </c>
      <c r="B19" s="231">
        <v>10</v>
      </c>
      <c r="C19" s="231" t="s">
        <v>45</v>
      </c>
      <c r="D19" s="232" t="s">
        <v>46</v>
      </c>
      <c r="E19" s="232" t="s">
        <v>175</v>
      </c>
      <c r="F19" s="240" t="s">
        <v>126</v>
      </c>
      <c r="G19" s="241" t="s">
        <v>155</v>
      </c>
      <c r="H19" s="235" t="s">
        <v>160</v>
      </c>
      <c r="I19" s="236"/>
      <c r="J19" s="236"/>
      <c r="K19" s="236"/>
      <c r="L19" s="236"/>
      <c r="M19" s="237">
        <v>0</v>
      </c>
      <c r="N19" s="467"/>
      <c r="O19" s="208">
        <v>0</v>
      </c>
    </row>
    <row r="20" spans="1:15" ht="16" customHeight="1" x14ac:dyDescent="0.2">
      <c r="A20" s="230">
        <v>46.32</v>
      </c>
      <c r="B20" s="231">
        <v>11</v>
      </c>
      <c r="C20" s="231" t="s">
        <v>42</v>
      </c>
      <c r="D20" s="232" t="s">
        <v>43</v>
      </c>
      <c r="E20" s="232" t="s">
        <v>175</v>
      </c>
      <c r="F20" s="240" t="s">
        <v>126</v>
      </c>
      <c r="G20" s="241" t="s">
        <v>155</v>
      </c>
      <c r="H20" s="235" t="s">
        <v>160</v>
      </c>
      <c r="I20" s="236"/>
      <c r="J20" s="236"/>
      <c r="K20" s="236"/>
      <c r="L20" s="236"/>
      <c r="M20" s="237">
        <v>0</v>
      </c>
      <c r="N20" s="467"/>
      <c r="O20" s="208">
        <f>SUM(H20:L20)</f>
        <v>0</v>
      </c>
    </row>
    <row r="21" spans="1:15" ht="16" x14ac:dyDescent="0.2">
      <c r="A21" s="209">
        <v>45.75</v>
      </c>
      <c r="B21" s="224">
        <v>12</v>
      </c>
      <c r="C21" s="224" t="s">
        <v>26</v>
      </c>
      <c r="D21" s="225" t="s">
        <v>27</v>
      </c>
      <c r="E21" s="225" t="s">
        <v>175</v>
      </c>
      <c r="F21" s="226" t="s">
        <v>128</v>
      </c>
      <c r="G21" s="213" t="s">
        <v>155</v>
      </c>
      <c r="H21" s="242">
        <v>1002000</v>
      </c>
      <c r="I21" s="242">
        <v>0</v>
      </c>
      <c r="J21" s="243">
        <v>0</v>
      </c>
      <c r="K21" s="242">
        <v>0</v>
      </c>
      <c r="L21" s="244">
        <v>0</v>
      </c>
      <c r="M21" s="245">
        <f>SUM(H21:L21)</f>
        <v>1002000</v>
      </c>
      <c r="N21" s="467"/>
      <c r="O21" s="208">
        <f>SUM(H21:L21)</f>
        <v>1002000</v>
      </c>
    </row>
    <row r="22" spans="1:15" ht="16" x14ac:dyDescent="0.2">
      <c r="A22" s="230">
        <v>45</v>
      </c>
      <c r="B22" s="231">
        <v>13</v>
      </c>
      <c r="C22" s="231" t="s">
        <v>89</v>
      </c>
      <c r="D22" s="232" t="s">
        <v>90</v>
      </c>
      <c r="E22" s="232" t="s">
        <v>175</v>
      </c>
      <c r="F22" s="240" t="s">
        <v>129</v>
      </c>
      <c r="G22" s="246" t="s">
        <v>157</v>
      </c>
      <c r="H22" s="247" t="s">
        <v>160</v>
      </c>
      <c r="I22" s="248"/>
      <c r="J22" s="248"/>
      <c r="K22" s="248"/>
      <c r="L22" s="248"/>
      <c r="M22" s="249">
        <v>0</v>
      </c>
      <c r="N22" s="467"/>
      <c r="O22" s="208">
        <f>SUM(H22:L22)</f>
        <v>0</v>
      </c>
    </row>
    <row r="23" spans="1:15" x14ac:dyDescent="0.2">
      <c r="A23" s="209">
        <v>41</v>
      </c>
      <c r="B23" s="224">
        <v>14</v>
      </c>
      <c r="C23" s="224" t="s">
        <v>79</v>
      </c>
      <c r="D23" s="225" t="s">
        <v>80</v>
      </c>
      <c r="E23" s="225" t="s">
        <v>175</v>
      </c>
      <c r="F23" s="212" t="s">
        <v>73</v>
      </c>
      <c r="G23" s="227" t="s">
        <v>162</v>
      </c>
      <c r="H23" s="215">
        <v>52000</v>
      </c>
      <c r="I23" s="228">
        <v>533600</v>
      </c>
      <c r="J23" s="228">
        <v>0</v>
      </c>
      <c r="K23" s="228">
        <v>0</v>
      </c>
      <c r="L23" s="250">
        <v>0</v>
      </c>
      <c r="M23" s="245">
        <f>SUM(H23:L23)</f>
        <v>585600</v>
      </c>
      <c r="N23" s="467"/>
      <c r="O23" s="208">
        <f>SUM(H23:L23)</f>
        <v>585600</v>
      </c>
    </row>
    <row r="24" spans="1:15" ht="16" x14ac:dyDescent="0.2">
      <c r="A24" s="230">
        <v>38.340000000000003</v>
      </c>
      <c r="B24" s="231">
        <v>15</v>
      </c>
      <c r="C24" s="231" t="s">
        <v>22</v>
      </c>
      <c r="D24" s="232" t="s">
        <v>23</v>
      </c>
      <c r="E24" s="232" t="s">
        <v>175</v>
      </c>
      <c r="F24" s="251" t="s">
        <v>130</v>
      </c>
      <c r="G24" s="246" t="s">
        <v>155</v>
      </c>
      <c r="H24" s="247" t="s">
        <v>160</v>
      </c>
      <c r="I24" s="248"/>
      <c r="J24" s="248"/>
      <c r="K24" s="248"/>
      <c r="L24" s="248"/>
      <c r="M24" s="249">
        <v>0</v>
      </c>
      <c r="N24" s="467"/>
      <c r="O24" s="208">
        <v>0</v>
      </c>
    </row>
    <row r="25" spans="1:15" x14ac:dyDescent="0.2">
      <c r="A25" s="230">
        <v>36.4</v>
      </c>
      <c r="B25" s="231">
        <v>16</v>
      </c>
      <c r="C25" s="231" t="s">
        <v>63</v>
      </c>
      <c r="D25" s="232" t="s">
        <v>64</v>
      </c>
      <c r="E25" s="232" t="s">
        <v>175</v>
      </c>
      <c r="F25" s="251" t="s">
        <v>131</v>
      </c>
      <c r="G25" s="241" t="s">
        <v>155</v>
      </c>
      <c r="H25" s="247" t="s">
        <v>160</v>
      </c>
      <c r="I25" s="248"/>
      <c r="J25" s="248"/>
      <c r="K25" s="248"/>
      <c r="L25" s="248"/>
      <c r="M25" s="249">
        <v>0</v>
      </c>
      <c r="N25" s="467"/>
      <c r="O25" s="208">
        <v>0</v>
      </c>
    </row>
    <row r="26" spans="1:15" ht="16" x14ac:dyDescent="0.2">
      <c r="A26" s="230">
        <v>32.81</v>
      </c>
      <c r="B26" s="231">
        <v>17</v>
      </c>
      <c r="C26" s="231" t="s">
        <v>34</v>
      </c>
      <c r="D26" s="232" t="s">
        <v>35</v>
      </c>
      <c r="E26" s="232" t="s">
        <v>175</v>
      </c>
      <c r="F26" s="252" t="s">
        <v>132</v>
      </c>
      <c r="G26" s="253" t="s">
        <v>155</v>
      </c>
      <c r="H26" s="254" t="s">
        <v>160</v>
      </c>
      <c r="I26" s="255"/>
      <c r="J26" s="255"/>
      <c r="K26" s="255"/>
      <c r="L26" s="255"/>
      <c r="M26" s="249">
        <v>0</v>
      </c>
      <c r="N26" s="467"/>
      <c r="O26" s="208">
        <v>0</v>
      </c>
    </row>
    <row r="27" spans="1:15" ht="16" x14ac:dyDescent="0.2">
      <c r="A27" s="209">
        <v>31.95</v>
      </c>
      <c r="B27" s="224">
        <v>18</v>
      </c>
      <c r="C27" s="224" t="s">
        <v>163</v>
      </c>
      <c r="D27" s="225" t="s">
        <v>164</v>
      </c>
      <c r="E27" s="225" t="s">
        <v>175</v>
      </c>
      <c r="F27" s="256" t="s">
        <v>36</v>
      </c>
      <c r="G27" s="257" t="s">
        <v>155</v>
      </c>
      <c r="H27" s="258">
        <v>616400</v>
      </c>
      <c r="I27" s="258">
        <v>0</v>
      </c>
      <c r="J27" s="259">
        <v>0</v>
      </c>
      <c r="K27" s="258">
        <v>0</v>
      </c>
      <c r="L27" s="260">
        <v>0</v>
      </c>
      <c r="M27" s="245">
        <f>SUM(H27:L27)</f>
        <v>616400</v>
      </c>
      <c r="N27" s="467"/>
      <c r="O27" s="208">
        <f>SUM(H27:L27)</f>
        <v>616400</v>
      </c>
    </row>
    <row r="28" spans="1:15" ht="16" x14ac:dyDescent="0.2">
      <c r="A28" s="230">
        <v>30.710999999999999</v>
      </c>
      <c r="B28" s="231">
        <v>20</v>
      </c>
      <c r="C28" s="231" t="s">
        <v>59</v>
      </c>
      <c r="D28" s="232" t="s">
        <v>60</v>
      </c>
      <c r="E28" s="232" t="s">
        <v>175</v>
      </c>
      <c r="F28" s="261" t="s">
        <v>133</v>
      </c>
      <c r="G28" s="253" t="s">
        <v>155</v>
      </c>
      <c r="H28" s="262" t="s">
        <v>160</v>
      </c>
      <c r="I28" s="263"/>
      <c r="J28" s="263"/>
      <c r="K28" s="263"/>
      <c r="L28" s="263"/>
      <c r="M28" s="249">
        <v>0</v>
      </c>
      <c r="N28" s="467"/>
      <c r="O28" s="208">
        <f>SUM(H28:L28)</f>
        <v>0</v>
      </c>
    </row>
    <row r="29" spans="1:15" ht="16" x14ac:dyDescent="0.2">
      <c r="A29" s="209">
        <v>30.4</v>
      </c>
      <c r="B29" s="224">
        <v>21</v>
      </c>
      <c r="C29" s="224" t="s">
        <v>55</v>
      </c>
      <c r="D29" s="225" t="s">
        <v>134</v>
      </c>
      <c r="E29" s="225" t="s">
        <v>175</v>
      </c>
      <c r="F29" s="264" t="s">
        <v>135</v>
      </c>
      <c r="G29" s="257" t="s">
        <v>162</v>
      </c>
      <c r="H29" s="258">
        <v>200000</v>
      </c>
      <c r="I29" s="262" t="s">
        <v>165</v>
      </c>
      <c r="J29" s="263"/>
      <c r="K29" s="263"/>
      <c r="L29" s="263"/>
      <c r="M29" s="245">
        <f>SUM(H29:L29)</f>
        <v>200000</v>
      </c>
      <c r="N29" s="468"/>
      <c r="O29" s="208">
        <f>SUM(H29:L29)</f>
        <v>200000</v>
      </c>
    </row>
    <row r="30" spans="1:15" ht="16" x14ac:dyDescent="0.2">
      <c r="A30" s="230">
        <v>28.58</v>
      </c>
      <c r="B30" s="231">
        <v>22</v>
      </c>
      <c r="C30" s="231" t="s">
        <v>93</v>
      </c>
      <c r="D30" s="232" t="s">
        <v>136</v>
      </c>
      <c r="E30" s="232" t="s">
        <v>175</v>
      </c>
      <c r="F30" s="233" t="s">
        <v>137</v>
      </c>
      <c r="G30" s="253" t="s">
        <v>157</v>
      </c>
      <c r="H30" s="265" t="s">
        <v>160</v>
      </c>
      <c r="I30" s="265"/>
      <c r="J30" s="265"/>
      <c r="K30" s="265"/>
      <c r="L30" s="262"/>
      <c r="M30" s="249">
        <v>0</v>
      </c>
      <c r="N30" s="467"/>
      <c r="O30" s="208">
        <f>SUM(H30:L30)</f>
        <v>0</v>
      </c>
    </row>
    <row r="31" spans="1:15" x14ac:dyDescent="0.2">
      <c r="A31" s="209">
        <v>26</v>
      </c>
      <c r="B31" s="224">
        <v>23</v>
      </c>
      <c r="C31" s="224" t="s">
        <v>111</v>
      </c>
      <c r="D31" s="225" t="s">
        <v>112</v>
      </c>
      <c r="E31" s="225" t="s">
        <v>175</v>
      </c>
      <c r="F31" s="266" t="s">
        <v>158</v>
      </c>
      <c r="G31" s="227" t="s">
        <v>155</v>
      </c>
      <c r="H31" s="244">
        <v>0</v>
      </c>
      <c r="I31" s="267">
        <v>556400</v>
      </c>
      <c r="J31" s="268">
        <v>0</v>
      </c>
      <c r="K31" s="269">
        <v>0</v>
      </c>
      <c r="L31" s="270">
        <v>0</v>
      </c>
      <c r="M31" s="216">
        <f t="shared" ref="M31:M34" si="2">SUM(H31:L31)</f>
        <v>556400</v>
      </c>
      <c r="N31" s="467"/>
      <c r="O31" s="208">
        <f>SUM(H31:L31)</f>
        <v>556400</v>
      </c>
    </row>
    <row r="32" spans="1:15" x14ac:dyDescent="0.2">
      <c r="A32" s="199">
        <v>23</v>
      </c>
      <c r="B32" s="217">
        <v>24</v>
      </c>
      <c r="C32" s="217" t="s">
        <v>71</v>
      </c>
      <c r="D32" s="218" t="s">
        <v>72</v>
      </c>
      <c r="E32" s="218" t="s">
        <v>175</v>
      </c>
      <c r="F32" s="271" t="s">
        <v>73</v>
      </c>
      <c r="G32" s="222" t="s">
        <v>162</v>
      </c>
      <c r="H32" s="221">
        <v>0</v>
      </c>
      <c r="I32" s="272">
        <v>0</v>
      </c>
      <c r="J32" s="221">
        <v>166400</v>
      </c>
      <c r="K32" s="273" t="s">
        <v>166</v>
      </c>
      <c r="L32" s="274"/>
      <c r="M32" s="207">
        <f t="shared" si="2"/>
        <v>166400</v>
      </c>
      <c r="N32" s="467"/>
      <c r="O32" s="208">
        <f>M32</f>
        <v>166400</v>
      </c>
    </row>
    <row r="33" spans="1:15" x14ac:dyDescent="0.2">
      <c r="A33" s="209">
        <v>22.4</v>
      </c>
      <c r="B33" s="224">
        <v>25</v>
      </c>
      <c r="C33" s="224" t="s">
        <v>30</v>
      </c>
      <c r="D33" s="225" t="s">
        <v>31</v>
      </c>
      <c r="E33" s="225" t="s">
        <v>175</v>
      </c>
      <c r="F33" s="212" t="s">
        <v>109</v>
      </c>
      <c r="G33" s="227" t="s">
        <v>162</v>
      </c>
      <c r="H33" s="215">
        <v>96000</v>
      </c>
      <c r="I33" s="258">
        <v>0</v>
      </c>
      <c r="J33" s="258">
        <v>0</v>
      </c>
      <c r="K33" s="272">
        <v>446066</v>
      </c>
      <c r="L33" s="275">
        <v>0</v>
      </c>
      <c r="M33" s="216">
        <f t="shared" si="2"/>
        <v>542066</v>
      </c>
      <c r="N33" s="467"/>
      <c r="O33" s="208">
        <f>M33</f>
        <v>542066</v>
      </c>
    </row>
    <row r="34" spans="1:15" ht="16" thickBot="1" x14ac:dyDescent="0.25">
      <c r="A34" s="199">
        <v>21.94</v>
      </c>
      <c r="B34" s="217">
        <v>26</v>
      </c>
      <c r="C34" s="217" t="s">
        <v>75</v>
      </c>
      <c r="D34" s="218" t="s">
        <v>76</v>
      </c>
      <c r="E34" s="443" t="s">
        <v>175</v>
      </c>
      <c r="F34" s="203" t="s">
        <v>184</v>
      </c>
      <c r="G34" s="222" t="s">
        <v>162</v>
      </c>
      <c r="H34" s="220">
        <v>0</v>
      </c>
      <c r="I34" s="276">
        <v>0</v>
      </c>
      <c r="J34" s="276">
        <v>0</v>
      </c>
      <c r="K34" s="276">
        <v>230904</v>
      </c>
      <c r="L34" s="277" t="s">
        <v>167</v>
      </c>
      <c r="M34" s="207">
        <f t="shared" si="2"/>
        <v>230904</v>
      </c>
      <c r="N34" s="467"/>
      <c r="O34" s="208">
        <f>M34</f>
        <v>230904</v>
      </c>
    </row>
    <row r="35" spans="1:15" ht="15" customHeight="1" x14ac:dyDescent="0.2">
      <c r="A35" s="566" t="s">
        <v>168</v>
      </c>
      <c r="B35" s="567"/>
      <c r="C35" s="567"/>
      <c r="D35" s="567"/>
      <c r="E35" s="567"/>
      <c r="F35" s="567"/>
      <c r="G35" s="568"/>
      <c r="H35" s="278">
        <f>SUM(H10:H34)</f>
        <v>3086960</v>
      </c>
      <c r="I35" s="278">
        <f>SUM(I11:I34)</f>
        <v>3482000</v>
      </c>
      <c r="J35" s="278">
        <f>SUM(J11:J34)</f>
        <v>3282933</v>
      </c>
      <c r="K35" s="278">
        <f>SUM(K10:K34)</f>
        <v>9021970</v>
      </c>
      <c r="L35" s="279">
        <f>SUM(L10:L34)</f>
        <v>8908208</v>
      </c>
      <c r="M35" s="280">
        <f>SUM(H35:L35)</f>
        <v>27782071</v>
      </c>
      <c r="N35" s="469"/>
      <c r="O35" s="281">
        <f>SUM(O10:O34)</f>
        <v>27782071</v>
      </c>
    </row>
    <row r="36" spans="1:15" ht="16" customHeight="1" thickBot="1" x14ac:dyDescent="0.25">
      <c r="A36" s="569" t="s">
        <v>169</v>
      </c>
      <c r="B36" s="570"/>
      <c r="C36" s="570"/>
      <c r="D36" s="570"/>
      <c r="E36" s="570"/>
      <c r="F36" s="570"/>
      <c r="G36" s="571"/>
      <c r="H36" s="282">
        <f>3139305-H35</f>
        <v>52345</v>
      </c>
      <c r="I36" s="282">
        <f>3608761-I35</f>
        <v>126761</v>
      </c>
      <c r="J36" s="282">
        <f>3412165-J35</f>
        <v>129232</v>
      </c>
      <c r="K36" s="282">
        <f>10629963-K35</f>
        <v>1607993</v>
      </c>
      <c r="L36" s="283">
        <f>10814924-L35</f>
        <v>1906716</v>
      </c>
      <c r="M36" s="284">
        <f>SUM(H36:L36)</f>
        <v>3823047</v>
      </c>
      <c r="O36" s="285"/>
    </row>
    <row r="37" spans="1:15" ht="16" thickBot="1" x14ac:dyDescent="0.25"/>
    <row r="38" spans="1:15" ht="16" thickBot="1" x14ac:dyDescent="0.25">
      <c r="A38" s="588" t="s">
        <v>170</v>
      </c>
      <c r="B38" s="589"/>
      <c r="C38" s="589"/>
      <c r="D38" s="589"/>
      <c r="E38" s="589"/>
      <c r="F38" s="589"/>
      <c r="G38" s="590"/>
    </row>
    <row r="39" spans="1:15" ht="16" thickBot="1" x14ac:dyDescent="0.25">
      <c r="A39" s="591" t="s">
        <v>142</v>
      </c>
      <c r="B39" s="592"/>
      <c r="C39" s="592"/>
      <c r="D39" s="592"/>
      <c r="E39" s="592"/>
      <c r="F39" s="592"/>
      <c r="G39" s="593"/>
    </row>
    <row r="40" spans="1:15" ht="17" thickBot="1" x14ac:dyDescent="0.25">
      <c r="A40" s="287" t="s">
        <v>145</v>
      </c>
      <c r="B40" s="288" t="s">
        <v>146</v>
      </c>
      <c r="C40" s="289" t="s">
        <v>147</v>
      </c>
      <c r="D40" s="290" t="s">
        <v>148</v>
      </c>
      <c r="E40" s="291"/>
      <c r="F40" s="292" t="s">
        <v>171</v>
      </c>
      <c r="G40" s="293" t="s">
        <v>151</v>
      </c>
    </row>
    <row r="41" spans="1:15" x14ac:dyDescent="0.2">
      <c r="A41" s="294">
        <v>47.95</v>
      </c>
      <c r="B41" s="231">
        <v>8</v>
      </c>
      <c r="C41" s="231" t="s">
        <v>38</v>
      </c>
      <c r="D41" s="232" t="s">
        <v>39</v>
      </c>
      <c r="E41" s="232"/>
      <c r="F41" s="233" t="s">
        <v>126</v>
      </c>
      <c r="G41" s="295" t="s">
        <v>155</v>
      </c>
    </row>
    <row r="42" spans="1:15" x14ac:dyDescent="0.2">
      <c r="A42" s="294">
        <v>47.16</v>
      </c>
      <c r="B42" s="231">
        <v>9</v>
      </c>
      <c r="C42" s="231" t="s">
        <v>82</v>
      </c>
      <c r="D42" s="232" t="s">
        <v>83</v>
      </c>
      <c r="E42" s="232"/>
      <c r="F42" s="238" t="s">
        <v>161</v>
      </c>
      <c r="G42" s="296" t="s">
        <v>157</v>
      </c>
    </row>
    <row r="43" spans="1:15" ht="16" x14ac:dyDescent="0.2">
      <c r="A43" s="294">
        <v>46.6</v>
      </c>
      <c r="B43" s="231">
        <v>10</v>
      </c>
      <c r="C43" s="231" t="s">
        <v>45</v>
      </c>
      <c r="D43" s="232" t="s">
        <v>46</v>
      </c>
      <c r="E43" s="232"/>
      <c r="F43" s="240" t="s">
        <v>126</v>
      </c>
      <c r="G43" s="295" t="s">
        <v>155</v>
      </c>
    </row>
    <row r="44" spans="1:15" ht="16" x14ac:dyDescent="0.2">
      <c r="A44" s="294">
        <v>46.32</v>
      </c>
      <c r="B44" s="231">
        <v>11</v>
      </c>
      <c r="C44" s="231" t="s">
        <v>42</v>
      </c>
      <c r="D44" s="232" t="s">
        <v>43</v>
      </c>
      <c r="E44" s="232"/>
      <c r="F44" s="240" t="s">
        <v>126</v>
      </c>
      <c r="G44" s="295" t="s">
        <v>155</v>
      </c>
    </row>
    <row r="45" spans="1:15" ht="16" x14ac:dyDescent="0.2">
      <c r="A45" s="294">
        <v>45</v>
      </c>
      <c r="B45" s="231">
        <v>13</v>
      </c>
      <c r="C45" s="231" t="s">
        <v>89</v>
      </c>
      <c r="D45" s="232" t="s">
        <v>90</v>
      </c>
      <c r="E45" s="232"/>
      <c r="F45" s="240" t="s">
        <v>129</v>
      </c>
      <c r="G45" s="297" t="s">
        <v>157</v>
      </c>
    </row>
    <row r="46" spans="1:15" ht="16" x14ac:dyDescent="0.2">
      <c r="A46" s="294">
        <v>38.340000000000003</v>
      </c>
      <c r="B46" s="231">
        <v>15</v>
      </c>
      <c r="C46" s="231" t="s">
        <v>22</v>
      </c>
      <c r="D46" s="232" t="s">
        <v>23</v>
      </c>
      <c r="E46" s="232"/>
      <c r="F46" s="251" t="s">
        <v>130</v>
      </c>
      <c r="G46" s="297" t="s">
        <v>155</v>
      </c>
    </row>
    <row r="47" spans="1:15" x14ac:dyDescent="0.2">
      <c r="A47" s="294">
        <v>36.4</v>
      </c>
      <c r="B47" s="231">
        <v>16</v>
      </c>
      <c r="C47" s="231" t="s">
        <v>63</v>
      </c>
      <c r="D47" s="232" t="s">
        <v>64</v>
      </c>
      <c r="E47" s="232"/>
      <c r="F47" s="251" t="s">
        <v>131</v>
      </c>
      <c r="G47" s="295" t="s">
        <v>155</v>
      </c>
    </row>
    <row r="48" spans="1:15" ht="16" x14ac:dyDescent="0.2">
      <c r="A48" s="294">
        <v>32.81</v>
      </c>
      <c r="B48" s="231">
        <v>17</v>
      </c>
      <c r="C48" s="231" t="s">
        <v>34</v>
      </c>
      <c r="D48" s="232" t="s">
        <v>35</v>
      </c>
      <c r="E48" s="232"/>
      <c r="F48" s="252" t="s">
        <v>132</v>
      </c>
      <c r="G48" s="297" t="s">
        <v>155</v>
      </c>
    </row>
    <row r="49" spans="1:7" ht="16" x14ac:dyDescent="0.2">
      <c r="A49" s="298">
        <v>30.710999999999999</v>
      </c>
      <c r="B49" s="231">
        <v>20</v>
      </c>
      <c r="C49" s="231" t="s">
        <v>59</v>
      </c>
      <c r="D49" s="232" t="s">
        <v>60</v>
      </c>
      <c r="E49" s="232"/>
      <c r="F49" s="261" t="s">
        <v>133</v>
      </c>
      <c r="G49" s="297" t="s">
        <v>155</v>
      </c>
    </row>
    <row r="50" spans="1:7" ht="16" x14ac:dyDescent="0.2">
      <c r="A50" s="294">
        <v>30.4</v>
      </c>
      <c r="B50" s="231">
        <v>21</v>
      </c>
      <c r="C50" s="231" t="s">
        <v>55</v>
      </c>
      <c r="D50" s="232" t="s">
        <v>134</v>
      </c>
      <c r="E50" s="232"/>
      <c r="F50" s="261" t="s">
        <v>135</v>
      </c>
      <c r="G50" s="297" t="s">
        <v>155</v>
      </c>
    </row>
    <row r="51" spans="1:7" ht="16" x14ac:dyDescent="0.2">
      <c r="A51" s="294">
        <v>28.58</v>
      </c>
      <c r="B51" s="231">
        <v>22</v>
      </c>
      <c r="C51" s="231" t="s">
        <v>93</v>
      </c>
      <c r="D51" s="232" t="s">
        <v>136</v>
      </c>
      <c r="E51" s="232"/>
      <c r="F51" s="233" t="s">
        <v>137</v>
      </c>
      <c r="G51" s="297" t="s">
        <v>157</v>
      </c>
    </row>
    <row r="52" spans="1:7" x14ac:dyDescent="0.2">
      <c r="A52" s="294">
        <v>23</v>
      </c>
      <c r="B52" s="231">
        <v>24</v>
      </c>
      <c r="C52" s="231" t="s">
        <v>71</v>
      </c>
      <c r="D52" s="232" t="s">
        <v>72</v>
      </c>
      <c r="E52" s="232"/>
      <c r="F52" s="299" t="s">
        <v>73</v>
      </c>
      <c r="G52" s="295" t="s">
        <v>155</v>
      </c>
    </row>
    <row r="53" spans="1:7" ht="16" thickBot="1" x14ac:dyDescent="0.25">
      <c r="A53" s="300">
        <v>21.94</v>
      </c>
      <c r="B53" s="301">
        <v>26</v>
      </c>
      <c r="C53" s="301" t="s">
        <v>75</v>
      </c>
      <c r="D53" s="302" t="s">
        <v>76</v>
      </c>
      <c r="E53" s="302"/>
      <c r="F53" s="303" t="s">
        <v>130</v>
      </c>
      <c r="G53" s="304" t="s">
        <v>155</v>
      </c>
    </row>
  </sheetData>
  <mergeCells count="11">
    <mergeCell ref="A38:G38"/>
    <mergeCell ref="A39:G39"/>
    <mergeCell ref="A8:F8"/>
    <mergeCell ref="G8:M8"/>
    <mergeCell ref="A35:G35"/>
    <mergeCell ref="A36:G36"/>
    <mergeCell ref="A1:M1"/>
    <mergeCell ref="A3:C3"/>
    <mergeCell ref="A4:C4"/>
    <mergeCell ref="A5:C5"/>
    <mergeCell ref="A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61B9-7E81-7242-BD4A-BCCA4F021DDE}">
  <dimension ref="A1:AC54"/>
  <sheetViews>
    <sheetView tabSelected="1" workbookViewId="0">
      <selection activeCell="H33" sqref="H33"/>
    </sheetView>
  </sheetViews>
  <sheetFormatPr baseColWidth="10" defaultColWidth="8.83203125" defaultRowHeight="15" x14ac:dyDescent="0.2"/>
  <cols>
    <col min="1" max="1" width="6.1640625" style="360" bestFit="1" customWidth="1"/>
    <col min="2" max="2" width="5.6640625" style="360" customWidth="1"/>
    <col min="3" max="3" width="13" style="360" bestFit="1" customWidth="1"/>
    <col min="4" max="4" width="62.1640625" style="364" customWidth="1"/>
    <col min="5" max="5" width="16.83203125" style="364" customWidth="1"/>
    <col min="6" max="6" width="14.33203125" style="361" customWidth="1"/>
    <col min="7" max="7" width="9.6640625" style="361" customWidth="1"/>
    <col min="8" max="8" width="12.5" style="361" customWidth="1"/>
    <col min="9" max="9" width="11" style="361" customWidth="1"/>
    <col min="10" max="10" width="11.1640625" style="361" customWidth="1"/>
    <col min="11" max="12" width="11.5" style="361" customWidth="1"/>
    <col min="13" max="13" width="12.5" style="361" customWidth="1"/>
    <col min="14" max="14" width="1.33203125" style="431" customWidth="1"/>
    <col min="15" max="15" width="10.5" style="361" customWidth="1"/>
    <col min="16" max="21" width="13.5" style="362" customWidth="1"/>
    <col min="22" max="22" width="8.83203125" style="175"/>
    <col min="23" max="23" width="11.1640625" style="175" bestFit="1" customWidth="1"/>
    <col min="24" max="16384" width="8.83203125" style="175"/>
  </cols>
  <sheetData>
    <row r="1" spans="1:21" ht="20" thickBot="1" x14ac:dyDescent="0.3">
      <c r="A1" s="611" t="s">
        <v>143</v>
      </c>
      <c r="B1" s="612"/>
      <c r="C1" s="612"/>
      <c r="D1" s="612"/>
      <c r="E1" s="612"/>
      <c r="F1" s="612"/>
      <c r="G1" s="612"/>
      <c r="H1" s="612"/>
      <c r="I1" s="612"/>
      <c r="J1" s="612"/>
      <c r="K1" s="612"/>
      <c r="L1" s="612"/>
      <c r="M1" s="613"/>
      <c r="O1" s="614" t="s">
        <v>172</v>
      </c>
      <c r="P1" s="615"/>
      <c r="Q1" s="615"/>
      <c r="R1" s="615"/>
      <c r="S1" s="615"/>
      <c r="T1" s="615"/>
      <c r="U1" s="616"/>
    </row>
    <row r="2" spans="1:21" s="180" customFormat="1" ht="16" thickBot="1" x14ac:dyDescent="0.25">
      <c r="A2" s="591" t="s">
        <v>142</v>
      </c>
      <c r="B2" s="592"/>
      <c r="C2" s="592"/>
      <c r="D2" s="592"/>
      <c r="E2" s="592"/>
      <c r="F2" s="617"/>
      <c r="G2" s="618" t="s">
        <v>143</v>
      </c>
      <c r="H2" s="618"/>
      <c r="I2" s="618"/>
      <c r="J2" s="618"/>
      <c r="K2" s="618"/>
      <c r="L2" s="618"/>
      <c r="M2" s="619"/>
      <c r="N2" s="432"/>
      <c r="O2" s="620" t="s">
        <v>144</v>
      </c>
      <c r="P2" s="621"/>
      <c r="Q2" s="621"/>
      <c r="R2" s="621"/>
      <c r="S2" s="621"/>
      <c r="T2" s="621"/>
      <c r="U2" s="622"/>
    </row>
    <row r="3" spans="1:21" s="180" customFormat="1" ht="17" thickBot="1" x14ac:dyDescent="0.25">
      <c r="A3" s="305" t="s">
        <v>145</v>
      </c>
      <c r="B3" s="306" t="s">
        <v>146</v>
      </c>
      <c r="C3" s="307" t="s">
        <v>147</v>
      </c>
      <c r="D3" s="308" t="s">
        <v>148</v>
      </c>
      <c r="E3" s="309" t="s">
        <v>149</v>
      </c>
      <c r="F3" s="384" t="s">
        <v>173</v>
      </c>
      <c r="G3" s="310" t="s">
        <v>151</v>
      </c>
      <c r="H3" s="311">
        <v>2023</v>
      </c>
      <c r="I3" s="311">
        <v>2024</v>
      </c>
      <c r="J3" s="311">
        <v>2025</v>
      </c>
      <c r="K3" s="311">
        <v>2026</v>
      </c>
      <c r="L3" s="311">
        <v>2027</v>
      </c>
      <c r="M3" s="312" t="s">
        <v>152</v>
      </c>
      <c r="N3" s="433"/>
      <c r="O3" s="313" t="s">
        <v>174</v>
      </c>
      <c r="P3" s="311">
        <v>2023</v>
      </c>
      <c r="Q3" s="311">
        <v>2024</v>
      </c>
      <c r="R3" s="311">
        <v>2025</v>
      </c>
      <c r="S3" s="311">
        <v>2026</v>
      </c>
      <c r="T3" s="311">
        <v>2027</v>
      </c>
      <c r="U3" s="312" t="s">
        <v>153</v>
      </c>
    </row>
    <row r="4" spans="1:21" s="180" customFormat="1" ht="16" x14ac:dyDescent="0.2">
      <c r="A4" s="314">
        <v>89</v>
      </c>
      <c r="B4" s="314">
        <v>1</v>
      </c>
      <c r="C4" s="315" t="s">
        <v>105</v>
      </c>
      <c r="D4" s="316" t="s">
        <v>106</v>
      </c>
      <c r="E4" s="317" t="s">
        <v>175</v>
      </c>
      <c r="F4" s="385" t="s">
        <v>36</v>
      </c>
      <c r="G4" s="318" t="s">
        <v>155</v>
      </c>
      <c r="H4" s="319">
        <v>338560</v>
      </c>
      <c r="I4" s="319">
        <v>0</v>
      </c>
      <c r="J4" s="319">
        <v>0</v>
      </c>
      <c r="K4" s="319">
        <v>0</v>
      </c>
      <c r="L4" s="320">
        <v>0</v>
      </c>
      <c r="M4" s="321">
        <f t="shared" ref="M4:M11" si="0">SUM(H4:L4)</f>
        <v>338560</v>
      </c>
      <c r="N4" s="433"/>
      <c r="O4" s="322" t="s">
        <v>155</v>
      </c>
      <c r="P4" s="323">
        <v>338560</v>
      </c>
      <c r="Q4" s="324">
        <v>0</v>
      </c>
      <c r="R4" s="324">
        <v>0</v>
      </c>
      <c r="S4" s="324">
        <v>0</v>
      </c>
      <c r="T4" s="324">
        <v>0</v>
      </c>
      <c r="U4" s="325">
        <f>SUM(P4:T4)</f>
        <v>338560</v>
      </c>
    </row>
    <row r="5" spans="1:21" ht="16" x14ac:dyDescent="0.2">
      <c r="A5" s="199">
        <v>59.25</v>
      </c>
      <c r="B5" s="200">
        <v>2</v>
      </c>
      <c r="C5" s="201" t="s">
        <v>48</v>
      </c>
      <c r="D5" s="202" t="s">
        <v>49</v>
      </c>
      <c r="E5" s="202" t="s">
        <v>175</v>
      </c>
      <c r="F5" s="386" t="s">
        <v>124</v>
      </c>
      <c r="G5" s="377" t="s">
        <v>155</v>
      </c>
      <c r="H5" s="205">
        <v>0</v>
      </c>
      <c r="I5" s="205">
        <v>0</v>
      </c>
      <c r="J5" s="205">
        <v>0</v>
      </c>
      <c r="K5" s="205">
        <v>4845000</v>
      </c>
      <c r="L5" s="221">
        <v>0</v>
      </c>
      <c r="M5" s="326">
        <f t="shared" si="0"/>
        <v>4845000</v>
      </c>
      <c r="N5" s="434"/>
      <c r="O5" s="327" t="s">
        <v>155</v>
      </c>
      <c r="P5" s="328">
        <v>0</v>
      </c>
      <c r="Q5" s="329">
        <v>0</v>
      </c>
      <c r="R5" s="328">
        <v>4845000</v>
      </c>
      <c r="S5" s="328">
        <v>0</v>
      </c>
      <c r="T5" s="328">
        <v>0</v>
      </c>
      <c r="U5" s="330">
        <f>SUM(P5:T5)</f>
        <v>4845000</v>
      </c>
    </row>
    <row r="6" spans="1:21" ht="16" x14ac:dyDescent="0.2">
      <c r="A6" s="209">
        <v>56.49</v>
      </c>
      <c r="B6" s="190">
        <v>3</v>
      </c>
      <c r="C6" s="210" t="s">
        <v>156</v>
      </c>
      <c r="D6" s="211" t="s">
        <v>53</v>
      </c>
      <c r="E6" s="331" t="s">
        <v>175</v>
      </c>
      <c r="F6" s="387" t="s">
        <v>36</v>
      </c>
      <c r="G6" s="378" t="s">
        <v>155</v>
      </c>
      <c r="H6" s="214">
        <v>782000</v>
      </c>
      <c r="I6" s="214">
        <v>0</v>
      </c>
      <c r="J6" s="214">
        <v>0</v>
      </c>
      <c r="K6" s="214">
        <v>0</v>
      </c>
      <c r="L6" s="215">
        <v>0</v>
      </c>
      <c r="M6" s="332">
        <f t="shared" si="0"/>
        <v>782000</v>
      </c>
      <c r="N6" s="434"/>
      <c r="O6" s="327" t="s">
        <v>155</v>
      </c>
      <c r="P6" s="333">
        <v>782000</v>
      </c>
      <c r="Q6" s="329">
        <v>0</v>
      </c>
      <c r="R6" s="328">
        <v>0</v>
      </c>
      <c r="S6" s="328">
        <v>0</v>
      </c>
      <c r="T6" s="328">
        <v>0</v>
      </c>
      <c r="U6" s="330">
        <f>SUM(P6:T6)</f>
        <v>782000</v>
      </c>
    </row>
    <row r="7" spans="1:21" ht="16" x14ac:dyDescent="0.2">
      <c r="A7" s="199">
        <v>54</v>
      </c>
      <c r="B7" s="217">
        <v>4</v>
      </c>
      <c r="C7" s="217" t="s">
        <v>107</v>
      </c>
      <c r="D7" s="218" t="s">
        <v>108</v>
      </c>
      <c r="E7" s="218" t="s">
        <v>175</v>
      </c>
      <c r="F7" s="388" t="s">
        <v>109</v>
      </c>
      <c r="G7" s="377" t="s">
        <v>155</v>
      </c>
      <c r="H7" s="220">
        <v>0</v>
      </c>
      <c r="I7" s="220">
        <v>2392000</v>
      </c>
      <c r="J7" s="220">
        <v>0</v>
      </c>
      <c r="K7" s="220">
        <v>0</v>
      </c>
      <c r="L7" s="221">
        <v>0</v>
      </c>
      <c r="M7" s="326">
        <f t="shared" si="0"/>
        <v>2392000</v>
      </c>
      <c r="N7" s="434"/>
      <c r="O7" s="246" t="s">
        <v>155</v>
      </c>
      <c r="P7" s="329">
        <v>2392000</v>
      </c>
      <c r="Q7" s="329">
        <v>0</v>
      </c>
      <c r="R7" s="328">
        <v>0</v>
      </c>
      <c r="S7" s="328">
        <v>0</v>
      </c>
      <c r="T7" s="328">
        <v>0</v>
      </c>
      <c r="U7" s="330">
        <f t="shared" ref="U7:U28" si="1">SUM(P7:T7)</f>
        <v>2392000</v>
      </c>
    </row>
    <row r="8" spans="1:21" x14ac:dyDescent="0.2">
      <c r="A8" s="199">
        <v>52</v>
      </c>
      <c r="B8" s="217">
        <v>5</v>
      </c>
      <c r="C8" s="217" t="s">
        <v>86</v>
      </c>
      <c r="D8" s="218" t="s">
        <v>87</v>
      </c>
      <c r="E8" s="218" t="s">
        <v>176</v>
      </c>
      <c r="F8" s="388" t="s">
        <v>124</v>
      </c>
      <c r="G8" s="203" t="s">
        <v>157</v>
      </c>
      <c r="H8" s="205">
        <v>0</v>
      </c>
      <c r="I8" s="220">
        <v>0</v>
      </c>
      <c r="J8" s="220">
        <v>0</v>
      </c>
      <c r="K8" s="220">
        <v>3500000</v>
      </c>
      <c r="L8" s="220">
        <v>3500000</v>
      </c>
      <c r="M8" s="326">
        <f t="shared" si="0"/>
        <v>7000000</v>
      </c>
      <c r="N8" s="434"/>
      <c r="O8" s="234" t="s">
        <v>157</v>
      </c>
      <c r="P8" s="329">
        <v>0</v>
      </c>
      <c r="Q8" s="328">
        <v>3500000</v>
      </c>
      <c r="R8" s="328">
        <v>3500000</v>
      </c>
      <c r="S8" s="328">
        <v>0</v>
      </c>
      <c r="T8" s="328">
        <v>0</v>
      </c>
      <c r="U8" s="330">
        <f t="shared" si="1"/>
        <v>7000000</v>
      </c>
    </row>
    <row r="9" spans="1:21" ht="16" x14ac:dyDescent="0.2">
      <c r="A9" s="199">
        <v>48.3</v>
      </c>
      <c r="B9" s="217">
        <v>6</v>
      </c>
      <c r="C9" s="217" t="s">
        <v>67</v>
      </c>
      <c r="D9" s="218" t="s">
        <v>125</v>
      </c>
      <c r="E9" s="218" t="s">
        <v>175</v>
      </c>
      <c r="F9" s="389" t="s">
        <v>158</v>
      </c>
      <c r="G9" s="203" t="s">
        <v>155</v>
      </c>
      <c r="H9" s="205">
        <v>0</v>
      </c>
      <c r="I9" s="220">
        <v>0</v>
      </c>
      <c r="J9" s="220">
        <v>0</v>
      </c>
      <c r="K9" s="220">
        <v>0</v>
      </c>
      <c r="L9" s="220">
        <v>5408208</v>
      </c>
      <c r="M9" s="326">
        <f t="shared" si="0"/>
        <v>5408208</v>
      </c>
      <c r="N9" s="434"/>
      <c r="O9" s="234" t="s">
        <v>155</v>
      </c>
      <c r="P9" s="329">
        <v>0</v>
      </c>
      <c r="Q9" s="328">
        <v>0</v>
      </c>
      <c r="R9" s="328">
        <v>0</v>
      </c>
      <c r="S9" s="328">
        <v>5408208</v>
      </c>
      <c r="T9" s="328">
        <v>0</v>
      </c>
      <c r="U9" s="330">
        <f t="shared" si="1"/>
        <v>5408208</v>
      </c>
    </row>
    <row r="10" spans="1:21" ht="16" x14ac:dyDescent="0.2">
      <c r="A10" s="209">
        <v>48.29</v>
      </c>
      <c r="B10" s="224">
        <v>7</v>
      </c>
      <c r="C10" s="224" t="s">
        <v>18</v>
      </c>
      <c r="D10" s="225" t="s">
        <v>19</v>
      </c>
      <c r="E10" s="225" t="s">
        <v>175</v>
      </c>
      <c r="F10" s="390" t="s">
        <v>159</v>
      </c>
      <c r="G10" s="212" t="s">
        <v>155</v>
      </c>
      <c r="H10" s="228">
        <v>0</v>
      </c>
      <c r="I10" s="228">
        <v>0</v>
      </c>
      <c r="J10" s="228">
        <v>3116533</v>
      </c>
      <c r="K10" s="228">
        <v>0</v>
      </c>
      <c r="L10" s="215">
        <v>0</v>
      </c>
      <c r="M10" s="332">
        <f t="shared" si="0"/>
        <v>3116533</v>
      </c>
      <c r="N10" s="434"/>
      <c r="O10" s="234" t="s">
        <v>155</v>
      </c>
      <c r="P10" s="328">
        <v>0</v>
      </c>
      <c r="Q10" s="328">
        <v>0</v>
      </c>
      <c r="R10" s="239">
        <v>3116533</v>
      </c>
      <c r="S10" s="328">
        <v>0</v>
      </c>
      <c r="T10" s="328">
        <v>0</v>
      </c>
      <c r="U10" s="330">
        <f t="shared" si="1"/>
        <v>3116533</v>
      </c>
    </row>
    <row r="11" spans="1:21" x14ac:dyDescent="0.2">
      <c r="A11" s="230">
        <v>47.95</v>
      </c>
      <c r="B11" s="231">
        <v>8</v>
      </c>
      <c r="C11" s="231" t="s">
        <v>38</v>
      </c>
      <c r="D11" s="232" t="s">
        <v>39</v>
      </c>
      <c r="E11" s="232" t="s">
        <v>175</v>
      </c>
      <c r="F11" s="391" t="s">
        <v>126</v>
      </c>
      <c r="G11" s="233" t="s">
        <v>155</v>
      </c>
      <c r="H11" s="333">
        <v>0</v>
      </c>
      <c r="I11" s="333">
        <v>0</v>
      </c>
      <c r="J11" s="239">
        <v>0</v>
      </c>
      <c r="K11" s="239">
        <v>0</v>
      </c>
      <c r="L11" s="334">
        <v>0</v>
      </c>
      <c r="M11" s="335">
        <f t="shared" si="0"/>
        <v>0</v>
      </c>
      <c r="N11" s="434"/>
      <c r="O11" s="234" t="s">
        <v>155</v>
      </c>
      <c r="P11" s="329">
        <v>6847329</v>
      </c>
      <c r="Q11" s="328">
        <v>0</v>
      </c>
      <c r="R11" s="328">
        <v>0</v>
      </c>
      <c r="S11" s="328">
        <v>0</v>
      </c>
      <c r="T11" s="328">
        <v>0</v>
      </c>
      <c r="U11" s="330">
        <f t="shared" si="1"/>
        <v>6847329</v>
      </c>
    </row>
    <row r="12" spans="1:21" x14ac:dyDescent="0.2">
      <c r="A12" s="230">
        <v>47.16</v>
      </c>
      <c r="B12" s="231">
        <v>9</v>
      </c>
      <c r="C12" s="231" t="s">
        <v>82</v>
      </c>
      <c r="D12" s="232" t="s">
        <v>83</v>
      </c>
      <c r="E12" s="232" t="s">
        <v>176</v>
      </c>
      <c r="F12" s="392" t="s">
        <v>161</v>
      </c>
      <c r="G12" s="379" t="s">
        <v>157</v>
      </c>
      <c r="H12" s="336">
        <v>0</v>
      </c>
      <c r="I12" s="336">
        <v>0</v>
      </c>
      <c r="J12" s="336">
        <v>0</v>
      </c>
      <c r="K12" s="337">
        <v>0</v>
      </c>
      <c r="L12" s="338">
        <v>0</v>
      </c>
      <c r="M12" s="335">
        <f t="shared" ref="M12:M22" si="2">SUM(I12:L12)</f>
        <v>0</v>
      </c>
      <c r="N12" s="434"/>
      <c r="O12" s="239" t="s">
        <v>157</v>
      </c>
      <c r="P12" s="336">
        <v>5062074</v>
      </c>
      <c r="Q12" s="328">
        <v>0</v>
      </c>
      <c r="R12" s="328">
        <v>0</v>
      </c>
      <c r="S12" s="329">
        <v>0</v>
      </c>
      <c r="T12" s="328">
        <v>0</v>
      </c>
      <c r="U12" s="330">
        <f t="shared" si="1"/>
        <v>5062074</v>
      </c>
    </row>
    <row r="13" spans="1:21" ht="16" x14ac:dyDescent="0.2">
      <c r="A13" s="230">
        <v>46.6</v>
      </c>
      <c r="B13" s="231">
        <v>10</v>
      </c>
      <c r="C13" s="231" t="s">
        <v>45</v>
      </c>
      <c r="D13" s="232" t="s">
        <v>46</v>
      </c>
      <c r="E13" s="232" t="s">
        <v>175</v>
      </c>
      <c r="F13" s="393" t="s">
        <v>126</v>
      </c>
      <c r="G13" s="380" t="s">
        <v>155</v>
      </c>
      <c r="H13" s="265">
        <v>0</v>
      </c>
      <c r="I13" s="265">
        <v>0</v>
      </c>
      <c r="J13" s="265">
        <v>0</v>
      </c>
      <c r="K13" s="265">
        <v>0</v>
      </c>
      <c r="L13" s="265">
        <v>0</v>
      </c>
      <c r="M13" s="339">
        <f t="shared" si="2"/>
        <v>0</v>
      </c>
      <c r="N13" s="434"/>
      <c r="O13" s="234" t="s">
        <v>155</v>
      </c>
      <c r="P13" s="328">
        <v>4023829</v>
      </c>
      <c r="Q13" s="329">
        <v>0</v>
      </c>
      <c r="R13" s="329">
        <v>0</v>
      </c>
      <c r="S13" s="328">
        <v>0</v>
      </c>
      <c r="T13" s="328">
        <v>0</v>
      </c>
      <c r="U13" s="330">
        <f t="shared" si="1"/>
        <v>4023829</v>
      </c>
    </row>
    <row r="14" spans="1:21" ht="16" x14ac:dyDescent="0.2">
      <c r="A14" s="230">
        <v>46.32</v>
      </c>
      <c r="B14" s="231">
        <v>11</v>
      </c>
      <c r="C14" s="231" t="s">
        <v>42</v>
      </c>
      <c r="D14" s="232" t="s">
        <v>43</v>
      </c>
      <c r="E14" s="232" t="s">
        <v>175</v>
      </c>
      <c r="F14" s="393" t="s">
        <v>126</v>
      </c>
      <c r="G14" s="380" t="s">
        <v>155</v>
      </c>
      <c r="H14" s="265">
        <v>0</v>
      </c>
      <c r="I14" s="265">
        <v>0</v>
      </c>
      <c r="J14" s="265">
        <v>0</v>
      </c>
      <c r="K14" s="265">
        <v>0</v>
      </c>
      <c r="L14" s="265">
        <v>0</v>
      </c>
      <c r="M14" s="339">
        <f t="shared" si="2"/>
        <v>0</v>
      </c>
      <c r="N14" s="434"/>
      <c r="O14" s="234" t="s">
        <v>155</v>
      </c>
      <c r="P14" s="328">
        <v>2902903</v>
      </c>
      <c r="Q14" s="328">
        <v>0</v>
      </c>
      <c r="R14" s="329">
        <v>0</v>
      </c>
      <c r="S14" s="329">
        <v>0</v>
      </c>
      <c r="T14" s="328">
        <v>0</v>
      </c>
      <c r="U14" s="330">
        <f t="shared" si="1"/>
        <v>2902903</v>
      </c>
    </row>
    <row r="15" spans="1:21" ht="16" x14ac:dyDescent="0.2">
      <c r="A15" s="209">
        <v>45.75</v>
      </c>
      <c r="B15" s="224">
        <v>12</v>
      </c>
      <c r="C15" s="224" t="s">
        <v>26</v>
      </c>
      <c r="D15" s="225" t="s">
        <v>27</v>
      </c>
      <c r="E15" s="225" t="s">
        <v>175</v>
      </c>
      <c r="F15" s="390" t="s">
        <v>128</v>
      </c>
      <c r="G15" s="378" t="s">
        <v>155</v>
      </c>
      <c r="H15" s="242">
        <v>1002000</v>
      </c>
      <c r="I15" s="242">
        <v>0</v>
      </c>
      <c r="J15" s="243">
        <v>0</v>
      </c>
      <c r="K15" s="242">
        <v>0</v>
      </c>
      <c r="L15" s="244">
        <v>0</v>
      </c>
      <c r="M15" s="332">
        <f>SUM(H15:L15)</f>
        <v>1002000</v>
      </c>
      <c r="N15" s="434"/>
      <c r="O15" s="246" t="s">
        <v>155</v>
      </c>
      <c r="P15" s="340">
        <v>1002000</v>
      </c>
      <c r="Q15" s="329">
        <v>0</v>
      </c>
      <c r="R15" s="328">
        <v>0</v>
      </c>
      <c r="S15" s="328">
        <v>0</v>
      </c>
      <c r="T15" s="328">
        <v>0</v>
      </c>
      <c r="U15" s="330">
        <f t="shared" si="1"/>
        <v>1002000</v>
      </c>
    </row>
    <row r="16" spans="1:21" ht="16" x14ac:dyDescent="0.2">
      <c r="A16" s="230">
        <v>45</v>
      </c>
      <c r="B16" s="231">
        <v>13</v>
      </c>
      <c r="C16" s="231" t="s">
        <v>89</v>
      </c>
      <c r="D16" s="232" t="s">
        <v>90</v>
      </c>
      <c r="E16" s="232" t="s">
        <v>175</v>
      </c>
      <c r="F16" s="393" t="s">
        <v>129</v>
      </c>
      <c r="G16" s="381" t="s">
        <v>157</v>
      </c>
      <c r="H16" s="239">
        <v>0</v>
      </c>
      <c r="I16" s="239">
        <v>0</v>
      </c>
      <c r="J16" s="239">
        <v>0</v>
      </c>
      <c r="K16" s="239">
        <v>0</v>
      </c>
      <c r="L16" s="334">
        <v>0</v>
      </c>
      <c r="M16" s="335">
        <f t="shared" si="2"/>
        <v>0</v>
      </c>
      <c r="N16" s="434"/>
      <c r="O16" s="246" t="s">
        <v>157</v>
      </c>
      <c r="P16" s="334">
        <v>5062074</v>
      </c>
      <c r="Q16" s="328">
        <v>0</v>
      </c>
      <c r="R16" s="328">
        <v>0</v>
      </c>
      <c r="S16" s="328">
        <v>0</v>
      </c>
      <c r="T16" s="328">
        <v>0</v>
      </c>
      <c r="U16" s="330">
        <f t="shared" si="1"/>
        <v>5062074</v>
      </c>
    </row>
    <row r="17" spans="1:29" x14ac:dyDescent="0.2">
      <c r="A17" s="209">
        <v>41</v>
      </c>
      <c r="B17" s="224">
        <v>14</v>
      </c>
      <c r="C17" s="224" t="s">
        <v>79</v>
      </c>
      <c r="D17" s="225" t="s">
        <v>80</v>
      </c>
      <c r="E17" s="225" t="s">
        <v>175</v>
      </c>
      <c r="F17" s="387" t="s">
        <v>73</v>
      </c>
      <c r="G17" s="212" t="s">
        <v>162</v>
      </c>
      <c r="H17" s="215">
        <v>52000</v>
      </c>
      <c r="I17" s="228">
        <v>533600</v>
      </c>
      <c r="J17" s="228">
        <v>0</v>
      </c>
      <c r="K17" s="228">
        <v>0</v>
      </c>
      <c r="L17" s="341">
        <v>0</v>
      </c>
      <c r="M17" s="332">
        <f>SUM(H17:L17)</f>
        <v>585600</v>
      </c>
      <c r="N17" s="434"/>
      <c r="O17" s="234" t="s">
        <v>162</v>
      </c>
      <c r="P17" s="328">
        <v>52000</v>
      </c>
      <c r="Q17" s="328">
        <v>533600</v>
      </c>
      <c r="R17" s="328">
        <v>0</v>
      </c>
      <c r="S17" s="328">
        <v>0</v>
      </c>
      <c r="T17" s="328">
        <v>0</v>
      </c>
      <c r="U17" s="330">
        <f t="shared" si="1"/>
        <v>585600</v>
      </c>
    </row>
    <row r="18" spans="1:29" ht="16" x14ac:dyDescent="0.2">
      <c r="A18" s="230">
        <v>38.340000000000003</v>
      </c>
      <c r="B18" s="231">
        <v>15</v>
      </c>
      <c r="C18" s="231" t="s">
        <v>22</v>
      </c>
      <c r="D18" s="232" t="s">
        <v>23</v>
      </c>
      <c r="E18" s="232" t="s">
        <v>175</v>
      </c>
      <c r="F18" s="394" t="s">
        <v>130</v>
      </c>
      <c r="G18" s="381" t="s">
        <v>155</v>
      </c>
      <c r="H18" s="342">
        <v>0</v>
      </c>
      <c r="I18" s="342">
        <v>0</v>
      </c>
      <c r="J18" s="342">
        <v>0</v>
      </c>
      <c r="K18" s="342">
        <v>0</v>
      </c>
      <c r="L18" s="343">
        <v>0</v>
      </c>
      <c r="M18" s="335">
        <f t="shared" si="2"/>
        <v>0</v>
      </c>
      <c r="N18" s="434"/>
      <c r="O18" s="246" t="s">
        <v>155</v>
      </c>
      <c r="P18" s="328">
        <v>0</v>
      </c>
      <c r="Q18" s="343">
        <v>4600000</v>
      </c>
      <c r="R18" s="328">
        <v>0</v>
      </c>
      <c r="S18" s="328">
        <v>0</v>
      </c>
      <c r="T18" s="328">
        <v>0</v>
      </c>
      <c r="U18" s="330">
        <f t="shared" si="1"/>
        <v>4600000</v>
      </c>
    </row>
    <row r="19" spans="1:29" x14ac:dyDescent="0.2">
      <c r="A19" s="230">
        <v>36.4</v>
      </c>
      <c r="B19" s="231">
        <v>16</v>
      </c>
      <c r="C19" s="231" t="s">
        <v>63</v>
      </c>
      <c r="D19" s="232" t="s">
        <v>64</v>
      </c>
      <c r="E19" s="232" t="s">
        <v>175</v>
      </c>
      <c r="F19" s="394" t="s">
        <v>131</v>
      </c>
      <c r="G19" s="380" t="s">
        <v>155</v>
      </c>
      <c r="H19" s="265">
        <v>0</v>
      </c>
      <c r="I19" s="265">
        <v>0</v>
      </c>
      <c r="J19" s="265">
        <v>0</v>
      </c>
      <c r="K19" s="265">
        <v>0</v>
      </c>
      <c r="L19" s="265">
        <v>0</v>
      </c>
      <c r="M19" s="339">
        <f t="shared" si="2"/>
        <v>0</v>
      </c>
      <c r="N19" s="434"/>
      <c r="O19" s="234" t="s">
        <v>155</v>
      </c>
      <c r="P19" s="328">
        <v>0</v>
      </c>
      <c r="Q19" s="328">
        <v>0</v>
      </c>
      <c r="R19" s="328">
        <v>0</v>
      </c>
      <c r="S19" s="328">
        <v>4845000</v>
      </c>
      <c r="T19" s="328">
        <v>0</v>
      </c>
      <c r="U19" s="330">
        <f t="shared" si="1"/>
        <v>4845000</v>
      </c>
    </row>
    <row r="20" spans="1:29" ht="18" customHeight="1" x14ac:dyDescent="0.2">
      <c r="A20" s="230">
        <v>32.81</v>
      </c>
      <c r="B20" s="231">
        <v>17</v>
      </c>
      <c r="C20" s="231" t="s">
        <v>34</v>
      </c>
      <c r="D20" s="232" t="s">
        <v>35</v>
      </c>
      <c r="E20" s="232" t="s">
        <v>175</v>
      </c>
      <c r="F20" s="395" t="s">
        <v>132</v>
      </c>
      <c r="G20" s="382" t="s">
        <v>155</v>
      </c>
      <c r="H20" s="265">
        <v>0</v>
      </c>
      <c r="I20" s="265">
        <v>0</v>
      </c>
      <c r="J20" s="344">
        <v>0</v>
      </c>
      <c r="K20" s="265">
        <v>0</v>
      </c>
      <c r="L20" s="265">
        <v>0</v>
      </c>
      <c r="M20" s="345">
        <f t="shared" si="2"/>
        <v>0</v>
      </c>
      <c r="N20" s="434"/>
      <c r="O20" s="246" t="s">
        <v>155</v>
      </c>
      <c r="P20" s="328">
        <v>4545904</v>
      </c>
      <c r="Q20" s="328">
        <v>0</v>
      </c>
      <c r="R20" s="328">
        <v>0</v>
      </c>
      <c r="S20" s="328">
        <v>0</v>
      </c>
      <c r="T20" s="328">
        <v>0</v>
      </c>
      <c r="U20" s="330">
        <f t="shared" si="1"/>
        <v>4545904</v>
      </c>
    </row>
    <row r="21" spans="1:29" ht="18" customHeight="1" x14ac:dyDescent="0.2">
      <c r="A21" s="209">
        <v>31.95</v>
      </c>
      <c r="B21" s="224">
        <v>18</v>
      </c>
      <c r="C21" s="224" t="s">
        <v>163</v>
      </c>
      <c r="D21" s="225" t="s">
        <v>164</v>
      </c>
      <c r="E21" s="225" t="s">
        <v>175</v>
      </c>
      <c r="F21" s="396" t="s">
        <v>36</v>
      </c>
      <c r="G21" s="383" t="s">
        <v>155</v>
      </c>
      <c r="H21" s="258">
        <v>616400</v>
      </c>
      <c r="I21" s="258">
        <v>0</v>
      </c>
      <c r="J21" s="259">
        <v>0</v>
      </c>
      <c r="K21" s="258">
        <v>0</v>
      </c>
      <c r="L21" s="258">
        <v>0</v>
      </c>
      <c r="M21" s="341">
        <f>SUM(H21:L21)</f>
        <v>616400</v>
      </c>
      <c r="N21" s="434"/>
      <c r="O21" s="246" t="s">
        <v>155</v>
      </c>
      <c r="P21" s="328">
        <v>616400</v>
      </c>
      <c r="Q21" s="328">
        <v>0</v>
      </c>
      <c r="R21" s="328">
        <v>0</v>
      </c>
      <c r="S21" s="328">
        <v>0</v>
      </c>
      <c r="T21" s="328">
        <v>0</v>
      </c>
      <c r="U21" s="330">
        <f t="shared" si="1"/>
        <v>616400</v>
      </c>
    </row>
    <row r="22" spans="1:29" ht="16" x14ac:dyDescent="0.2">
      <c r="A22" s="346">
        <v>30.710999999999999</v>
      </c>
      <c r="B22" s="231">
        <v>20</v>
      </c>
      <c r="C22" s="231" t="s">
        <v>59</v>
      </c>
      <c r="D22" s="232" t="s">
        <v>60</v>
      </c>
      <c r="E22" s="232" t="s">
        <v>175</v>
      </c>
      <c r="F22" s="397" t="s">
        <v>133</v>
      </c>
      <c r="G22" s="382" t="s">
        <v>155</v>
      </c>
      <c r="H22" s="265">
        <v>0</v>
      </c>
      <c r="I22" s="265">
        <v>0</v>
      </c>
      <c r="J22" s="265">
        <v>0</v>
      </c>
      <c r="K22" s="265">
        <v>0</v>
      </c>
      <c r="L22" s="265">
        <v>0</v>
      </c>
      <c r="M22" s="345">
        <f t="shared" si="2"/>
        <v>0</v>
      </c>
      <c r="N22" s="434"/>
      <c r="O22" s="246" t="s">
        <v>155</v>
      </c>
      <c r="P22" s="328">
        <v>0</v>
      </c>
      <c r="Q22" s="328">
        <v>0</v>
      </c>
      <c r="R22" s="328">
        <v>3224000</v>
      </c>
      <c r="S22" s="328">
        <v>0</v>
      </c>
      <c r="T22" s="328">
        <v>0</v>
      </c>
      <c r="U22" s="330">
        <f t="shared" si="1"/>
        <v>3224000</v>
      </c>
    </row>
    <row r="23" spans="1:29" ht="16" customHeight="1" x14ac:dyDescent="0.2">
      <c r="A23" s="209">
        <v>30.4</v>
      </c>
      <c r="B23" s="224">
        <v>21</v>
      </c>
      <c r="C23" s="224" t="s">
        <v>55</v>
      </c>
      <c r="D23" s="225" t="s">
        <v>134</v>
      </c>
      <c r="E23" s="225" t="s">
        <v>175</v>
      </c>
      <c r="F23" s="398" t="s">
        <v>135</v>
      </c>
      <c r="G23" s="383" t="s">
        <v>182</v>
      </c>
      <c r="H23" s="258">
        <v>200000</v>
      </c>
      <c r="I23" s="258">
        <v>0</v>
      </c>
      <c r="J23" s="258">
        <v>0</v>
      </c>
      <c r="K23" s="258">
        <v>0</v>
      </c>
      <c r="L23" s="258">
        <v>0</v>
      </c>
      <c r="M23" s="341">
        <f>SUM(H23:L23)</f>
        <v>200000</v>
      </c>
      <c r="N23" s="434"/>
      <c r="O23" s="246" t="s">
        <v>162</v>
      </c>
      <c r="P23" s="328">
        <v>200000</v>
      </c>
      <c r="Q23" s="328">
        <v>0</v>
      </c>
      <c r="R23" s="328">
        <v>2240000</v>
      </c>
      <c r="S23" s="328">
        <v>0</v>
      </c>
      <c r="T23" s="328">
        <v>0</v>
      </c>
      <c r="U23" s="330">
        <f t="shared" si="1"/>
        <v>2440000</v>
      </c>
    </row>
    <row r="24" spans="1:29" ht="16" x14ac:dyDescent="0.2">
      <c r="A24" s="230">
        <v>28.58</v>
      </c>
      <c r="B24" s="231">
        <v>22</v>
      </c>
      <c r="C24" s="231" t="s">
        <v>93</v>
      </c>
      <c r="D24" s="232" t="s">
        <v>136</v>
      </c>
      <c r="E24" s="232" t="s">
        <v>175</v>
      </c>
      <c r="F24" s="391" t="s">
        <v>137</v>
      </c>
      <c r="G24" s="382" t="s">
        <v>157</v>
      </c>
      <c r="H24" s="265">
        <v>0</v>
      </c>
      <c r="I24" s="265">
        <v>0</v>
      </c>
      <c r="J24" s="265">
        <v>0</v>
      </c>
      <c r="K24" s="265">
        <v>0</v>
      </c>
      <c r="L24" s="265">
        <v>0</v>
      </c>
      <c r="M24" s="345">
        <f>SUM(I24:L24)</f>
        <v>0</v>
      </c>
      <c r="N24" s="434"/>
      <c r="O24" s="246" t="s">
        <v>157</v>
      </c>
      <c r="P24" s="328">
        <v>0</v>
      </c>
      <c r="Q24" s="328">
        <v>0</v>
      </c>
      <c r="R24" s="328">
        <v>4845000</v>
      </c>
      <c r="S24" s="328">
        <v>0</v>
      </c>
      <c r="T24" s="328">
        <v>0</v>
      </c>
      <c r="U24" s="330">
        <f t="shared" si="1"/>
        <v>4845000</v>
      </c>
    </row>
    <row r="25" spans="1:29" x14ac:dyDescent="0.2">
      <c r="A25" s="209">
        <v>26</v>
      </c>
      <c r="B25" s="224">
        <v>23</v>
      </c>
      <c r="C25" s="224" t="s">
        <v>111</v>
      </c>
      <c r="D25" s="225" t="s">
        <v>112</v>
      </c>
      <c r="E25" s="225" t="s">
        <v>175</v>
      </c>
      <c r="F25" s="399" t="s">
        <v>158</v>
      </c>
      <c r="G25" s="212" t="s">
        <v>155</v>
      </c>
      <c r="H25" s="244">
        <v>0</v>
      </c>
      <c r="I25" s="258">
        <v>556400</v>
      </c>
      <c r="J25" s="347">
        <v>0</v>
      </c>
      <c r="K25" s="348">
        <v>0</v>
      </c>
      <c r="L25" s="258">
        <v>0</v>
      </c>
      <c r="M25" s="341">
        <f>SUM(H25:L25)</f>
        <v>556400</v>
      </c>
      <c r="N25" s="434"/>
      <c r="O25" s="234" t="s">
        <v>155</v>
      </c>
      <c r="P25" s="329">
        <v>0</v>
      </c>
      <c r="Q25" s="328">
        <v>556400</v>
      </c>
      <c r="R25" s="328">
        <v>0</v>
      </c>
      <c r="S25" s="328">
        <v>0</v>
      </c>
      <c r="T25" s="328">
        <v>0</v>
      </c>
      <c r="U25" s="330">
        <f t="shared" si="1"/>
        <v>556400</v>
      </c>
    </row>
    <row r="26" spans="1:29" x14ac:dyDescent="0.2">
      <c r="A26" s="199">
        <v>23</v>
      </c>
      <c r="B26" s="217">
        <v>24</v>
      </c>
      <c r="C26" s="217" t="s">
        <v>71</v>
      </c>
      <c r="D26" s="218" t="s">
        <v>72</v>
      </c>
      <c r="E26" s="218" t="s">
        <v>175</v>
      </c>
      <c r="F26" s="400" t="s">
        <v>73</v>
      </c>
      <c r="G26" s="203" t="s">
        <v>182</v>
      </c>
      <c r="H26" s="221">
        <v>0</v>
      </c>
      <c r="I26" s="276">
        <v>0</v>
      </c>
      <c r="J26" s="221">
        <v>166400</v>
      </c>
      <c r="K26" s="365">
        <v>0</v>
      </c>
      <c r="L26" s="365">
        <v>0</v>
      </c>
      <c r="M26" s="366">
        <f>SUM(H26:L26)</f>
        <v>166400</v>
      </c>
      <c r="N26" s="434"/>
      <c r="O26" s="234" t="s">
        <v>162</v>
      </c>
      <c r="P26" s="328">
        <v>0</v>
      </c>
      <c r="Q26" s="329">
        <v>166400</v>
      </c>
      <c r="R26" s="328">
        <v>2392000</v>
      </c>
      <c r="S26" s="328">
        <v>0</v>
      </c>
      <c r="T26" s="328">
        <v>0</v>
      </c>
      <c r="U26" s="330">
        <f t="shared" si="1"/>
        <v>2558400</v>
      </c>
    </row>
    <row r="27" spans="1:29" x14ac:dyDescent="0.2">
      <c r="A27" s="209">
        <v>22.4</v>
      </c>
      <c r="B27" s="224">
        <v>25</v>
      </c>
      <c r="C27" s="224" t="s">
        <v>30</v>
      </c>
      <c r="D27" s="225" t="s">
        <v>31</v>
      </c>
      <c r="E27" s="225" t="s">
        <v>175</v>
      </c>
      <c r="F27" s="387" t="s">
        <v>109</v>
      </c>
      <c r="G27" s="212" t="s">
        <v>162</v>
      </c>
      <c r="H27" s="215">
        <v>96000</v>
      </c>
      <c r="I27" s="220">
        <v>0</v>
      </c>
      <c r="J27" s="220">
        <v>0</v>
      </c>
      <c r="K27" s="220">
        <v>446066</v>
      </c>
      <c r="L27" s="276">
        <v>0</v>
      </c>
      <c r="M27" s="326">
        <f>SUM(H27:L27)</f>
        <v>542066</v>
      </c>
      <c r="N27" s="434"/>
      <c r="O27" s="234" t="s">
        <v>162</v>
      </c>
      <c r="P27" s="328">
        <v>96000</v>
      </c>
      <c r="Q27" s="328">
        <v>446066</v>
      </c>
      <c r="R27" s="329">
        <v>0</v>
      </c>
      <c r="S27" s="328">
        <v>0</v>
      </c>
      <c r="T27" s="328">
        <v>0</v>
      </c>
      <c r="U27" s="330">
        <f t="shared" si="1"/>
        <v>542066</v>
      </c>
    </row>
    <row r="28" spans="1:29" ht="16" thickBot="1" x14ac:dyDescent="0.25">
      <c r="A28" s="441">
        <v>21.94</v>
      </c>
      <c r="B28" s="442">
        <v>26</v>
      </c>
      <c r="C28" s="442" t="s">
        <v>75</v>
      </c>
      <c r="D28" s="443" t="s">
        <v>76</v>
      </c>
      <c r="E28" s="443" t="s">
        <v>175</v>
      </c>
      <c r="F28" s="444" t="s">
        <v>184</v>
      </c>
      <c r="G28" s="445" t="s">
        <v>182</v>
      </c>
      <c r="H28" s="220">
        <v>0</v>
      </c>
      <c r="I28" s="220">
        <v>0</v>
      </c>
      <c r="J28" s="220">
        <v>0</v>
      </c>
      <c r="K28" s="220">
        <v>230904</v>
      </c>
      <c r="L28" s="367">
        <v>0</v>
      </c>
      <c r="M28" s="368">
        <f>SUM(H28:L28)</f>
        <v>230904</v>
      </c>
      <c r="N28" s="434"/>
      <c r="O28" s="349" t="s">
        <v>162</v>
      </c>
      <c r="P28" s="328">
        <v>0</v>
      </c>
      <c r="Q28" s="328">
        <v>230904</v>
      </c>
      <c r="R28" s="329">
        <v>3562486</v>
      </c>
      <c r="S28" s="328">
        <v>0</v>
      </c>
      <c r="T28" s="328">
        <v>0</v>
      </c>
      <c r="U28" s="330">
        <f t="shared" si="1"/>
        <v>3793390</v>
      </c>
    </row>
    <row r="29" spans="1:29" ht="15" customHeight="1" thickBot="1" x14ac:dyDescent="0.25">
      <c r="A29" s="601" t="s">
        <v>168</v>
      </c>
      <c r="B29" s="602"/>
      <c r="C29" s="602"/>
      <c r="D29" s="602"/>
      <c r="E29" s="602"/>
      <c r="F29" s="602"/>
      <c r="G29" s="603"/>
      <c r="H29" s="448">
        <f>SUM(H4:H28)</f>
        <v>3086960</v>
      </c>
      <c r="I29" s="449">
        <f t="shared" ref="I29:M29" si="3">SUM(I5:I28)</f>
        <v>3482000</v>
      </c>
      <c r="J29" s="449">
        <f>SUM(I4:I28)</f>
        <v>3482000</v>
      </c>
      <c r="K29" s="449">
        <f t="shared" si="3"/>
        <v>9021970</v>
      </c>
      <c r="L29" s="449">
        <f t="shared" si="3"/>
        <v>8908208</v>
      </c>
      <c r="M29" s="450">
        <f t="shared" si="3"/>
        <v>27443511</v>
      </c>
      <c r="O29" s="451" t="s">
        <v>177</v>
      </c>
      <c r="P29" s="449">
        <f t="shared" ref="P29:U29" si="4">SUM(P5:P28)</f>
        <v>33584513</v>
      </c>
      <c r="Q29" s="449">
        <f t="shared" si="4"/>
        <v>10033370</v>
      </c>
      <c r="R29" s="449">
        <f>SUM(R5:R28)</f>
        <v>27725019</v>
      </c>
      <c r="S29" s="449">
        <f t="shared" si="4"/>
        <v>10253208</v>
      </c>
      <c r="T29" s="449">
        <f t="shared" si="4"/>
        <v>0</v>
      </c>
      <c r="U29" s="450">
        <f t="shared" si="4"/>
        <v>81596110</v>
      </c>
    </row>
    <row r="30" spans="1:29" ht="16" customHeight="1" thickBot="1" x14ac:dyDescent="0.25">
      <c r="A30" s="604" t="s">
        <v>169</v>
      </c>
      <c r="B30" s="605"/>
      <c r="C30" s="605"/>
      <c r="D30" s="605"/>
      <c r="E30" s="605"/>
      <c r="F30" s="605"/>
      <c r="G30" s="606"/>
      <c r="H30" s="455">
        <f>SUM(3139305-H29)</f>
        <v>52345</v>
      </c>
      <c r="I30" s="456">
        <f>3608761-I29</f>
        <v>126761</v>
      </c>
      <c r="J30" s="456">
        <f>3608761-J29</f>
        <v>126761</v>
      </c>
      <c r="K30" s="456">
        <f>10629963-K29</f>
        <v>1607993</v>
      </c>
      <c r="L30" s="456">
        <f>10814924-L29</f>
        <v>1906716</v>
      </c>
      <c r="M30" s="457">
        <f>SUM(H30:L30)</f>
        <v>3820576</v>
      </c>
      <c r="N30" s="458"/>
      <c r="O30" s="459"/>
      <c r="P30" s="456"/>
      <c r="Q30" s="456"/>
      <c r="R30" s="456"/>
      <c r="S30" s="456"/>
      <c r="T30" s="456"/>
      <c r="U30" s="460"/>
      <c r="V30" s="422"/>
      <c r="W30" s="422"/>
      <c r="X30" s="422"/>
      <c r="Y30" s="422"/>
      <c r="Z30" s="422"/>
      <c r="AA30" s="422"/>
      <c r="AB30" s="423"/>
    </row>
    <row r="31" spans="1:29" s="371" customFormat="1" ht="16" thickBot="1" x14ac:dyDescent="0.25">
      <c r="A31" s="446"/>
      <c r="B31" s="446"/>
      <c r="C31" s="447"/>
      <c r="D31" s="447"/>
      <c r="E31" s="447"/>
      <c r="F31" s="447"/>
      <c r="G31" s="447"/>
      <c r="H31" s="415"/>
      <c r="I31" s="414"/>
      <c r="J31" s="420"/>
      <c r="K31" s="427"/>
      <c r="L31" s="420"/>
      <c r="M31" s="427"/>
      <c r="N31" s="452"/>
      <c r="O31" s="453"/>
      <c r="P31" s="420"/>
      <c r="Q31" s="427"/>
      <c r="R31" s="454"/>
      <c r="S31" s="420"/>
      <c r="T31" s="427"/>
      <c r="U31" s="414"/>
      <c r="V31" s="426"/>
      <c r="W31" s="177"/>
      <c r="X31" s="177"/>
      <c r="Y31" s="177"/>
      <c r="Z31" s="412"/>
      <c r="AA31" s="425"/>
      <c r="AB31" s="177"/>
      <c r="AC31" s="424"/>
    </row>
    <row r="32" spans="1:29" ht="17" thickBot="1" x14ac:dyDescent="0.25">
      <c r="A32" s="607"/>
      <c r="B32" s="608"/>
      <c r="C32" s="609"/>
      <c r="D32" s="610" t="s">
        <v>138</v>
      </c>
      <c r="E32" s="597"/>
      <c r="F32" s="597"/>
      <c r="G32" s="598"/>
      <c r="H32" s="430"/>
      <c r="I32" s="404"/>
      <c r="J32" s="416"/>
      <c r="K32" s="416"/>
      <c r="L32" s="404"/>
      <c r="M32" s="416"/>
      <c r="N32" s="435"/>
      <c r="O32" s="419"/>
      <c r="P32" s="404"/>
      <c r="Q32" s="421"/>
      <c r="R32" s="420"/>
      <c r="S32" s="404"/>
      <c r="T32" s="401"/>
      <c r="U32" s="404"/>
      <c r="V32" s="403"/>
    </row>
    <row r="33" spans="1:22" ht="17" thickBot="1" x14ac:dyDescent="0.25">
      <c r="A33" s="594"/>
      <c r="B33" s="595"/>
      <c r="C33" s="595"/>
      <c r="D33" s="596" t="s">
        <v>139</v>
      </c>
      <c r="E33" s="597"/>
      <c r="F33" s="597"/>
      <c r="G33" s="598"/>
      <c r="H33" s="430"/>
      <c r="I33" s="410"/>
      <c r="J33" s="404"/>
      <c r="K33" s="416"/>
      <c r="L33" s="404"/>
      <c r="M33" s="416"/>
      <c r="N33" s="436"/>
      <c r="O33" s="405"/>
      <c r="P33" s="420"/>
      <c r="Q33" s="404"/>
      <c r="R33" s="404"/>
      <c r="S33" s="404"/>
      <c r="T33" s="428"/>
      <c r="U33" s="428"/>
      <c r="V33" s="402"/>
    </row>
    <row r="34" spans="1:22" ht="17" thickBot="1" x14ac:dyDescent="0.25">
      <c r="A34" s="599"/>
      <c r="B34" s="600"/>
      <c r="C34" s="600"/>
      <c r="D34" s="596" t="s">
        <v>140</v>
      </c>
      <c r="E34" s="597"/>
      <c r="F34" s="597"/>
      <c r="G34" s="598"/>
      <c r="H34" s="429"/>
      <c r="I34" s="414"/>
      <c r="J34" s="404"/>
      <c r="K34" s="417"/>
      <c r="L34" s="418"/>
      <c r="M34" s="417"/>
      <c r="N34" s="437"/>
      <c r="O34" s="408"/>
      <c r="P34" s="407"/>
      <c r="Q34" s="409"/>
      <c r="R34" s="404"/>
      <c r="S34" s="427"/>
      <c r="T34" s="404"/>
      <c r="U34" s="404"/>
      <c r="V34" s="403"/>
    </row>
    <row r="35" spans="1:22" s="178" customFormat="1" ht="16" thickBot="1" x14ac:dyDescent="0.25">
      <c r="A35" s="350"/>
      <c r="B35" s="350"/>
      <c r="C35" s="351"/>
      <c r="D35" s="352"/>
      <c r="E35" s="352"/>
      <c r="F35" s="352"/>
      <c r="G35" s="352"/>
      <c r="H35" s="413"/>
      <c r="I35" s="410"/>
      <c r="J35" s="410"/>
      <c r="K35" s="416"/>
      <c r="L35" s="404"/>
      <c r="M35" s="410"/>
      <c r="N35" s="438"/>
      <c r="O35" s="411"/>
      <c r="P35" s="410"/>
      <c r="Q35" s="406"/>
      <c r="R35" s="410"/>
      <c r="S35" s="410"/>
      <c r="T35" s="410"/>
      <c r="U35" s="410"/>
      <c r="V35" s="412"/>
    </row>
    <row r="36" spans="1:22" ht="16" thickBot="1" x14ac:dyDescent="0.25">
      <c r="A36" s="623" t="s">
        <v>178</v>
      </c>
      <c r="B36" s="624"/>
      <c r="C36" s="624"/>
      <c r="D36" s="624"/>
      <c r="E36" s="624"/>
      <c r="F36" s="624"/>
      <c r="G36" s="625"/>
      <c r="H36" s="353"/>
      <c r="I36" s="354"/>
      <c r="J36" s="354"/>
      <c r="K36" s="354"/>
      <c r="L36" s="354"/>
      <c r="M36" s="354"/>
      <c r="O36" s="355"/>
      <c r="P36" s="354"/>
      <c r="Q36" s="354"/>
      <c r="R36" s="354"/>
      <c r="S36" s="354"/>
      <c r="T36" s="354"/>
      <c r="U36" s="354"/>
    </row>
    <row r="37" spans="1:22" ht="17" customHeight="1" thickBot="1" x14ac:dyDescent="0.25">
      <c r="A37" s="439">
        <v>31</v>
      </c>
      <c r="B37" s="440">
        <v>19</v>
      </c>
      <c r="C37" s="439" t="s">
        <v>115</v>
      </c>
      <c r="D37" s="356" t="s">
        <v>116</v>
      </c>
      <c r="E37" s="357" t="s">
        <v>73</v>
      </c>
      <c r="F37" s="358" t="s">
        <v>179</v>
      </c>
      <c r="G37" s="626" t="s">
        <v>183</v>
      </c>
      <c r="H37" s="627"/>
      <c r="I37" s="628" t="s">
        <v>180</v>
      </c>
      <c r="J37" s="629"/>
      <c r="K37" s="359">
        <v>404800</v>
      </c>
      <c r="L37" s="630"/>
      <c r="M37" s="631"/>
      <c r="N37" s="631"/>
      <c r="O37" s="631"/>
      <c r="P37" s="631"/>
      <c r="Q37" s="631"/>
      <c r="R37" s="631"/>
      <c r="S37" s="631"/>
      <c r="T37" s="631"/>
      <c r="U37" s="632"/>
    </row>
    <row r="38" spans="1:22" ht="17" thickBot="1" x14ac:dyDescent="0.25">
      <c r="C38" s="350"/>
      <c r="D38" s="363"/>
      <c r="E38" s="363"/>
      <c r="F38" s="363"/>
      <c r="G38" s="363"/>
    </row>
    <row r="39" spans="1:22" ht="16" thickBot="1" x14ac:dyDescent="0.25">
      <c r="A39" s="588" t="s">
        <v>170</v>
      </c>
      <c r="B39" s="589"/>
      <c r="C39" s="589"/>
      <c r="D39" s="589"/>
      <c r="E39" s="589"/>
      <c r="F39" s="589"/>
      <c r="G39" s="590"/>
    </row>
    <row r="40" spans="1:22" ht="16" thickBot="1" x14ac:dyDescent="0.25">
      <c r="A40" s="591" t="s">
        <v>142</v>
      </c>
      <c r="B40" s="592"/>
      <c r="C40" s="592"/>
      <c r="D40" s="592"/>
      <c r="E40" s="592"/>
      <c r="F40" s="592"/>
      <c r="G40" s="593"/>
    </row>
    <row r="41" spans="1:22" ht="17" thickBot="1" x14ac:dyDescent="0.25">
      <c r="A41" s="287" t="s">
        <v>145</v>
      </c>
      <c r="B41" s="288" t="s">
        <v>146</v>
      </c>
      <c r="C41" s="289" t="s">
        <v>147</v>
      </c>
      <c r="D41" s="290" t="s">
        <v>148</v>
      </c>
      <c r="E41" s="291"/>
      <c r="F41" s="292" t="s">
        <v>171</v>
      </c>
      <c r="G41" s="293" t="s">
        <v>151</v>
      </c>
    </row>
    <row r="42" spans="1:22" x14ac:dyDescent="0.2">
      <c r="A42" s="294">
        <v>47.95</v>
      </c>
      <c r="B42" s="231">
        <v>8</v>
      </c>
      <c r="C42" s="231" t="s">
        <v>38</v>
      </c>
      <c r="D42" s="232" t="s">
        <v>39</v>
      </c>
      <c r="E42" s="232"/>
      <c r="F42" s="233" t="s">
        <v>126</v>
      </c>
      <c r="G42" s="295" t="s">
        <v>155</v>
      </c>
    </row>
    <row r="43" spans="1:22" x14ac:dyDescent="0.2">
      <c r="A43" s="294">
        <v>47.16</v>
      </c>
      <c r="B43" s="231">
        <v>9</v>
      </c>
      <c r="C43" s="231" t="s">
        <v>82</v>
      </c>
      <c r="D43" s="232" t="s">
        <v>83</v>
      </c>
      <c r="E43" s="232"/>
      <c r="F43" s="238" t="s">
        <v>161</v>
      </c>
      <c r="G43" s="296" t="s">
        <v>157</v>
      </c>
    </row>
    <row r="44" spans="1:22" ht="16" x14ac:dyDescent="0.2">
      <c r="A44" s="294">
        <v>46.6</v>
      </c>
      <c r="B44" s="231">
        <v>10</v>
      </c>
      <c r="C44" s="231" t="s">
        <v>45</v>
      </c>
      <c r="D44" s="232" t="s">
        <v>46</v>
      </c>
      <c r="E44" s="232"/>
      <c r="F44" s="240" t="s">
        <v>126</v>
      </c>
      <c r="G44" s="295" t="s">
        <v>155</v>
      </c>
    </row>
    <row r="45" spans="1:22" ht="16" x14ac:dyDescent="0.2">
      <c r="A45" s="294">
        <v>46.32</v>
      </c>
      <c r="B45" s="231">
        <v>11</v>
      </c>
      <c r="C45" s="231" t="s">
        <v>42</v>
      </c>
      <c r="D45" s="232" t="s">
        <v>43</v>
      </c>
      <c r="E45" s="232"/>
      <c r="F45" s="240" t="s">
        <v>126</v>
      </c>
      <c r="G45" s="295" t="s">
        <v>155</v>
      </c>
    </row>
    <row r="46" spans="1:22" ht="16" x14ac:dyDescent="0.2">
      <c r="A46" s="294">
        <v>45</v>
      </c>
      <c r="B46" s="231">
        <v>13</v>
      </c>
      <c r="C46" s="231" t="s">
        <v>89</v>
      </c>
      <c r="D46" s="232" t="s">
        <v>90</v>
      </c>
      <c r="E46" s="232"/>
      <c r="F46" s="240" t="s">
        <v>129</v>
      </c>
      <c r="G46" s="297" t="s">
        <v>157</v>
      </c>
    </row>
    <row r="47" spans="1:22" ht="16" x14ac:dyDescent="0.2">
      <c r="A47" s="294">
        <v>38.340000000000003</v>
      </c>
      <c r="B47" s="231">
        <v>15</v>
      </c>
      <c r="C47" s="231" t="s">
        <v>22</v>
      </c>
      <c r="D47" s="232" t="s">
        <v>23</v>
      </c>
      <c r="E47" s="232"/>
      <c r="F47" s="251" t="s">
        <v>130</v>
      </c>
      <c r="G47" s="297" t="s">
        <v>155</v>
      </c>
    </row>
    <row r="48" spans="1:22" x14ac:dyDescent="0.2">
      <c r="A48" s="294">
        <v>36.4</v>
      </c>
      <c r="B48" s="231">
        <v>16</v>
      </c>
      <c r="C48" s="231" t="s">
        <v>63</v>
      </c>
      <c r="D48" s="232" t="s">
        <v>64</v>
      </c>
      <c r="E48" s="232"/>
      <c r="F48" s="251" t="s">
        <v>131</v>
      </c>
      <c r="G48" s="295" t="s">
        <v>155</v>
      </c>
    </row>
    <row r="49" spans="1:7" ht="16" x14ac:dyDescent="0.2">
      <c r="A49" s="294">
        <v>32.81</v>
      </c>
      <c r="B49" s="231">
        <v>17</v>
      </c>
      <c r="C49" s="231" t="s">
        <v>34</v>
      </c>
      <c r="D49" s="232" t="s">
        <v>35</v>
      </c>
      <c r="E49" s="232"/>
      <c r="F49" s="252" t="s">
        <v>132</v>
      </c>
      <c r="G49" s="297" t="s">
        <v>155</v>
      </c>
    </row>
    <row r="50" spans="1:7" ht="16" x14ac:dyDescent="0.2">
      <c r="A50" s="298">
        <v>30.710999999999999</v>
      </c>
      <c r="B50" s="231">
        <v>20</v>
      </c>
      <c r="C50" s="231" t="s">
        <v>59</v>
      </c>
      <c r="D50" s="232" t="s">
        <v>60</v>
      </c>
      <c r="E50" s="232"/>
      <c r="F50" s="261" t="s">
        <v>133</v>
      </c>
      <c r="G50" s="297" t="s">
        <v>155</v>
      </c>
    </row>
    <row r="51" spans="1:7" ht="16" x14ac:dyDescent="0.2">
      <c r="A51" s="294">
        <v>30.4</v>
      </c>
      <c r="B51" s="231">
        <v>21</v>
      </c>
      <c r="C51" s="231" t="s">
        <v>55</v>
      </c>
      <c r="D51" s="232" t="s">
        <v>134</v>
      </c>
      <c r="E51" s="232"/>
      <c r="F51" s="261" t="s">
        <v>135</v>
      </c>
      <c r="G51" s="297" t="s">
        <v>155</v>
      </c>
    </row>
    <row r="52" spans="1:7" ht="17" thickBot="1" x14ac:dyDescent="0.25">
      <c r="A52" s="294">
        <v>28.58</v>
      </c>
      <c r="B52" s="231">
        <v>22</v>
      </c>
      <c r="C52" s="231" t="s">
        <v>93</v>
      </c>
      <c r="D52" s="232" t="s">
        <v>136</v>
      </c>
      <c r="E52" s="232"/>
      <c r="F52" s="233" t="s">
        <v>137</v>
      </c>
      <c r="G52" s="297" t="s">
        <v>157</v>
      </c>
    </row>
    <row r="53" spans="1:7" x14ac:dyDescent="0.2">
      <c r="A53" s="294">
        <v>23</v>
      </c>
      <c r="B53" s="231">
        <v>24</v>
      </c>
      <c r="C53" s="231" t="s">
        <v>71</v>
      </c>
      <c r="D53" s="232" t="s">
        <v>72</v>
      </c>
      <c r="E53" s="232"/>
      <c r="F53" s="299" t="s">
        <v>73</v>
      </c>
      <c r="G53" s="295" t="s">
        <v>155</v>
      </c>
    </row>
    <row r="54" spans="1:7" ht="16" thickBot="1" x14ac:dyDescent="0.25">
      <c r="A54" s="300">
        <v>21.94</v>
      </c>
      <c r="B54" s="301">
        <v>26</v>
      </c>
      <c r="C54" s="301" t="s">
        <v>75</v>
      </c>
      <c r="D54" s="302" t="s">
        <v>76</v>
      </c>
      <c r="E54" s="302"/>
      <c r="F54" s="303" t="s">
        <v>130</v>
      </c>
      <c r="G54" s="304" t="s">
        <v>155</v>
      </c>
    </row>
  </sheetData>
  <mergeCells count="19">
    <mergeCell ref="A40:G40"/>
    <mergeCell ref="A36:G36"/>
    <mergeCell ref="G37:H37"/>
    <mergeCell ref="I37:J37"/>
    <mergeCell ref="L37:U37"/>
    <mergeCell ref="A39:G39"/>
    <mergeCell ref="A1:M1"/>
    <mergeCell ref="O1:U1"/>
    <mergeCell ref="A2:F2"/>
    <mergeCell ref="G2:M2"/>
    <mergeCell ref="O2:U2"/>
    <mergeCell ref="A33:C33"/>
    <mergeCell ref="D33:G33"/>
    <mergeCell ref="A34:C34"/>
    <mergeCell ref="D34:G34"/>
    <mergeCell ref="A29:G29"/>
    <mergeCell ref="A30:G30"/>
    <mergeCell ref="A32:C32"/>
    <mergeCell ref="D32:G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SCORES </vt:lpstr>
      <vt:lpstr>RANKED PROJECTS</vt:lpstr>
      <vt:lpstr>PROGRAM FFY 23-27</vt:lpstr>
      <vt:lpstr>REQUEST - RECOMMENDED FFY23-27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Kiefaber</dc:creator>
  <cp:lastModifiedBy>Jada Porter</cp:lastModifiedBy>
  <dcterms:created xsi:type="dcterms:W3CDTF">2022-06-17T16:48:23Z</dcterms:created>
  <dcterms:modified xsi:type="dcterms:W3CDTF">2022-06-21T17:24:09Z</dcterms:modified>
</cp:coreProperties>
</file>